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9275" windowHeight="12660" activeTab="4"/>
  </bookViews>
  <sheets>
    <sheet name="내역서" sheetId="1" r:id="rId1"/>
    <sheet name="간지" sheetId="4" r:id="rId2"/>
    <sheet name="산출근거(프로그램)" sheetId="9" r:id="rId3"/>
    <sheet name="2018년 인건비" sheetId="10" r:id="rId4"/>
    <sheet name="수량산출" sheetId="1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1_0_S" hidden="1">[1]Sheet1!#REF!</definedName>
    <definedName name="_1_0_S" hidden="1">[1]Sheet1!#REF!</definedName>
    <definedName name="_Order1" hidden="1">255</definedName>
    <definedName name="_유역면적">[2]하천제원!$B$8</definedName>
    <definedName name="_하천길이1">[2]하천제원!$B$7</definedName>
    <definedName name="a">[3]말뚝물량!$D$10</definedName>
    <definedName name="bb">[3]말뚝물량!$D$11</definedName>
    <definedName name="Curr_rec" localSheetId="1">[0]!Curr_rec</definedName>
    <definedName name="Curr_rec">간지!Curr_rec</definedName>
    <definedName name="Diag_Hide" localSheetId="1">[0]!Diag_Hide</definedName>
    <definedName name="Diag_Hide">간지!Diag_Hide</definedName>
    <definedName name="File_Save" localSheetId="1">[0]!File_Save</definedName>
    <definedName name="File_Save">간지!File_Save</definedName>
    <definedName name="H">[3]말뚝물량!$D$12</definedName>
    <definedName name="HTML_CodePage" hidden="1">949</definedName>
    <definedName name="HTML_Control" localSheetId="1">{"'통합공정표'!$A$1:$AO$132"}</definedName>
    <definedName name="HTML_Control" hidden="1">{"'통합공정표'!$A$1:$AO$132"}</definedName>
    <definedName name="HTML_Description" hidden="1">""</definedName>
    <definedName name="HTML_Email" hidden="1">""</definedName>
    <definedName name="HTML_Header" hidden="1">"통합공정표"</definedName>
    <definedName name="HTML_LastUpdate" hidden="1">"2002-04-03"</definedName>
    <definedName name="HTML_LineAfter" hidden="1">FALSE</definedName>
    <definedName name="HTML_LineBefore" hidden="1">FALSE</definedName>
    <definedName name="HTML_Name" hidden="1">"김종오"</definedName>
    <definedName name="HTML_OBDlg2" hidden="1">TRUE</definedName>
    <definedName name="HTML_OBDlg4" hidden="1">TRUE</definedName>
    <definedName name="HTML_OS" hidden="1">0</definedName>
    <definedName name="HTML_PathFile" hidden="1">"C:\PROJECT\라)유역조사\02)북한강유역조사\O예정공정\예정공정표.htm"</definedName>
    <definedName name="HTML_Title" hidden="1">"한강통합공정표"</definedName>
    <definedName name="Next_rec" localSheetId="1">[0]!Next_rec</definedName>
    <definedName name="Next_rec">간지!Next_rec</definedName>
    <definedName name="Previous_rec" localSheetId="1">[0]!Previous_rec</definedName>
    <definedName name="Previous_rec">간지!Previous_rec</definedName>
    <definedName name="_xlnm.Print_Area" localSheetId="1">간지!$A$1:$AN$31</definedName>
    <definedName name="_xlnm.Print_Area" localSheetId="0">내역서!$A$1:$G$12</definedName>
    <definedName name="_xlnm.Print_Area">#REF!</definedName>
    <definedName name="_xlnm.Print_Titles" localSheetId="0">내역서!$1:$2</definedName>
    <definedName name="_xlnm.Print_Titles">#REF!</definedName>
    <definedName name="q">[4]설계내역서!$G$27</definedName>
    <definedName name="t">[3]말뚝물량!$D$14</definedName>
    <definedName name="검색" localSheetId="1">[0]!검색</definedName>
    <definedName name="검색">간지!검색</definedName>
    <definedName name="경비율">[5]요율!$F$6</definedName>
    <definedName name="계약금액변경2" localSheetId="1">간지!계약금액변경2</definedName>
    <definedName name="계약금액변경2">[0]!계약금액변경2</definedName>
    <definedName name="계약단가">[6]Sheet1!$C$14:$C$19</definedName>
    <definedName name="광물및">'[7]일위대가 1'!$L$217</definedName>
    <definedName name="기본현황">[7]설계내역서!$G$5</definedName>
    <definedName name="기술교통">'[8]남한강 2단계 전체분'!$E$5</definedName>
    <definedName name="기술숙박">'[8]남한강 2단계 전체분'!$E$7</definedName>
    <definedName name="기술식비">'[8]남한강 2단계 전체분'!$E$8</definedName>
    <definedName name="기술일비">'[8]남한강 2단계 전체분'!$E$6</definedName>
    <definedName name="기술자계">'[7]산거 1(인력투입)'!$K$3</definedName>
    <definedName name="기후및">'[7]일위대가 1'!$L$87</definedName>
    <definedName name="ㄴㄴㅇ" localSheetId="1">[0]!ㄴㄴㅇ</definedName>
    <definedName name="ㄴㄴㅇ">간지!ㄴㄴㅇ</definedName>
    <definedName name="나">[9]TOTAL3!$O$7</definedName>
    <definedName name="내륙주운">[7]설계내역서!$G$31</definedName>
    <definedName name="내역단가">[6]Sheet1!$D$14:$D$19</definedName>
    <definedName name="노무비계">[10]원가계산서!$H$4</definedName>
    <definedName name="단가" localSheetId="1">[0]!단가</definedName>
    <definedName name="단가">간지!단가</definedName>
    <definedName name="담수어">'[7]일위대가 1'!$L$243</definedName>
    <definedName name="등락단가">[6]Sheet1!$E$14:$E$19</definedName>
    <definedName name="등락율">[6]Sheet1!$F$14:$F$19</definedName>
    <definedName name="등락폭">[6]Sheet1!$G$14:$G$19</definedName>
    <definedName name="등락폭______수식적용">[6]Sheet1!$G$14:$G$19</definedName>
    <definedName name="ㅁㅇ" localSheetId="1">[0]!ㅁㅇ</definedName>
    <definedName name="ㅁㅇ">간지!ㅁㅇ</definedName>
    <definedName name="물수지">'[11]설계내역서(남한강)'!$D$9</definedName>
    <definedName name="물수지현">[7]설계내역서!$G$29</definedName>
    <definedName name="바람직한">[12]산출내역서!$G$44</definedName>
    <definedName name="보고서및">[12]산출내역서!$G$45</definedName>
    <definedName name="부유사">'[7]일위대가 2'!$L$321</definedName>
    <definedName name="산림자">'[7]일위대가 1'!$L$191</definedName>
    <definedName name="새이">[9]TOTAL3!$Q$7</definedName>
    <definedName name="설계변경금액확정" localSheetId="1">[0]!설계변경금액확정</definedName>
    <definedName name="설계변경금액확정">간지!설계변경금액확정</definedName>
    <definedName name="소류경비">'[7]일위대가 2'!$J$295</definedName>
    <definedName name="소류노무">'[7]일위대가 2'!$F$295</definedName>
    <definedName name="소류사">'[7]일위대가 2'!$L$295</definedName>
    <definedName name="소류재료">'[7]일위대가 2'!$H$295</definedName>
    <definedName name="수계경비">'[7]일위대가 1'!$J$295</definedName>
    <definedName name="수계노무">'[7]일위대가 1'!$F$295</definedName>
    <definedName name="수계및">'[7]일위대가 1'!$L$295</definedName>
    <definedName name="수계재료">'[7]일위대가 1'!$H$295</definedName>
    <definedName name="수문경비">'[7]일위대가 1'!$J$321</definedName>
    <definedName name="수문관">'[7]일위대가 1'!$L$321</definedName>
    <definedName name="수문노무">'[7]일위대가 1'!$F$321</definedName>
    <definedName name="수문수리">[7]설계내역서!$G$12</definedName>
    <definedName name="수문재료">'[7]일위대가 1'!$H$321</definedName>
    <definedName name="수자재단위당">[13]수자재단위당!$A$4:$M$38</definedName>
    <definedName name="숙박">'[8]남한강 2단계 전체분'!$F$7</definedName>
    <definedName name="식비">'[8]남한강 2단계 전체분'!$F$8</definedName>
    <definedName name="ㅇㄻㄴㅇㄹ" localSheetId="1">[0]!ㅇㄻㄴㅇㄹ</definedName>
    <definedName name="ㅇㄻㄴㅇㄹ">간지!ㅇㄻㄴㅇㄹ</definedName>
    <definedName name="예정공정표">'[11]설계내역서(북한강)'!$C$11</definedName>
    <definedName name="오호표">[14]환경평가!$H$126</definedName>
    <definedName name="유량측">'[7]일위대가 3'!$L$738</definedName>
    <definedName name="유역특">'[7]일위대가 1'!$L$35</definedName>
    <definedName name="유출분">'[7]일위대가 2'!$L$451</definedName>
    <definedName name="이급">[14]인구!$G$19</definedName>
    <definedName name="이수조사">[12]산출내역서!$G$6</definedName>
    <definedName name="인문산">'[7]일위대가 1'!$L$61</definedName>
    <definedName name="인부">[14]인구!$G$21</definedName>
    <definedName name="일급">[14]인구!$G$18</definedName>
    <definedName name="일비">'[8]남한강 2단계 전체분'!$F$6</definedName>
    <definedName name="주요문">'[7]일위대가 1'!$L$269</definedName>
    <definedName name="중기산출" localSheetId="1">[0]!중기산출</definedName>
    <definedName name="중기산출">간지!중기산출</definedName>
    <definedName name="지급부가제외">[15]지급자재!$J$22</definedName>
    <definedName name="지부외배">[15]지급자재!$U$22</definedName>
    <definedName name="지부외평">[15]지급자재!$AF$22</definedName>
    <definedName name="지부포배">[15]지급자재!$T$22</definedName>
    <definedName name="지부포수">[15]지급자재!$T$22</definedName>
    <definedName name="지부포평">[15]지급자재!$AE$22</definedName>
    <definedName name="지하수">'[7]일위대가 2'!$L$477</definedName>
    <definedName name="지형지">'[7]일위대가 1'!$L$113</definedName>
    <definedName name="책임">[14]인구!$G$17</definedName>
    <definedName name="취소" localSheetId="1">[0]!취소</definedName>
    <definedName name="취소">간지!취소</definedName>
    <definedName name="측정결">'[7]일위대가 2'!$L$87</definedName>
    <definedName name="치수조사">[12]산출내역서!$G$15</definedName>
    <definedName name="코드연결하기" localSheetId="1">[0]!코드연결하기</definedName>
    <definedName name="코드연결하기">간지!코드연결하기</definedName>
    <definedName name="콘크경비">'[7]일위대가 3'!$J$894</definedName>
    <definedName name="콘크리트">'[7]일위대가 3'!$L$894</definedName>
    <definedName name="콘크재료">'[7]일위대가 3'!$H$894</definedName>
    <definedName name="토지자">'[7]일위대가 1'!$L$165</definedName>
    <definedName name="평갈수">'[7]일위대가 2'!$L$9</definedName>
    <definedName name="표석제">'[7]일위대가 3'!$L$764</definedName>
    <definedName name="하구부감">[16]설계내역서!$G$30</definedName>
    <definedName name="하상변">'[7]일위대가 2'!$L$425</definedName>
    <definedName name="항목6">[17]지구단위계획!$T$15</definedName>
    <definedName name="현지경비">'[7]일위대가 2'!$J$425</definedName>
    <definedName name="현지노무">'[7]일위대가 1'!$F$347</definedName>
    <definedName name="현지답">'[7]일위대가 1'!$L$347</definedName>
    <definedName name="현지재료">'[7]일위대가 1'!$H$347</definedName>
    <definedName name="환경보전비">0.2%</definedName>
    <definedName name="회귀수량">[7]설계내역서!$G$28</definedName>
    <definedName name="ㅣ1517">'[18]96보완계획7.12'!$L$76</definedName>
    <definedName name="ㅣ1549">'[18]96보완계획7.12'!$L$76</definedName>
    <definedName name="ㅣ618">'[18]96보완계획7.12'!$L$76</definedName>
  </definedNames>
  <calcPr calcId="145621"/>
</workbook>
</file>

<file path=xl/calcChain.xml><?xml version="1.0" encoding="utf-8"?>
<calcChain xmlns="http://schemas.openxmlformats.org/spreadsheetml/2006/main">
  <c r="F8" i="1" l="1"/>
  <c r="K30" i="9" l="1"/>
  <c r="K16" i="9" l="1"/>
  <c r="K17" i="9"/>
  <c r="K18" i="9"/>
  <c r="K19" i="9"/>
  <c r="K20" i="9" l="1"/>
  <c r="K38" i="9"/>
  <c r="K37" i="9"/>
  <c r="K36" i="9"/>
  <c r="K35" i="9"/>
  <c r="K31" i="9"/>
  <c r="K29" i="9"/>
  <c r="K25" i="9"/>
  <c r="K24" i="9"/>
  <c r="K23" i="9"/>
  <c r="K39" i="9" l="1"/>
  <c r="K32" i="9"/>
  <c r="K26" i="9"/>
  <c r="F11" i="1"/>
  <c r="B13" i="9" l="1"/>
  <c r="B44" i="9" s="1"/>
  <c r="E6" i="1" s="1"/>
  <c r="F6" i="1" s="1"/>
  <c r="E5" i="1" l="1"/>
  <c r="F5" i="1" s="1"/>
  <c r="F7" i="1" s="1"/>
  <c r="B49" i="9"/>
  <c r="B50" i="9" s="1"/>
  <c r="B51" i="9" l="1"/>
  <c r="B52" i="9" s="1"/>
  <c r="B54" i="9" s="1"/>
  <c r="F4" i="1"/>
  <c r="F9" i="1" l="1"/>
  <c r="F10" i="1" l="1"/>
  <c r="F12" i="1" s="1"/>
  <c r="F3" i="1" s="1"/>
</calcChain>
</file>

<file path=xl/sharedStrings.xml><?xml version="1.0" encoding="utf-8"?>
<sst xmlns="http://schemas.openxmlformats.org/spreadsheetml/2006/main" count="186" uniqueCount="78">
  <si>
    <t>공                  종</t>
    <phoneticPr fontId="4" type="noConversion"/>
  </si>
  <si>
    <t>규     격</t>
    <phoneticPr fontId="4" type="noConversion"/>
  </si>
  <si>
    <t>단  위</t>
    <phoneticPr fontId="4" type="noConversion"/>
  </si>
  <si>
    <t>수      량</t>
    <phoneticPr fontId="4" type="noConversion"/>
  </si>
  <si>
    <t>단      가</t>
    <phoneticPr fontId="4" type="noConversion"/>
  </si>
  <si>
    <t>금       액</t>
    <phoneticPr fontId="4" type="noConversion"/>
  </si>
  <si>
    <t>비   고</t>
    <phoneticPr fontId="4" type="noConversion"/>
  </si>
  <si>
    <t>1. 문화재지표조사</t>
    <phoneticPr fontId="4" type="noConversion"/>
  </si>
  <si>
    <t xml:space="preserve">    가. 직접인건비</t>
    <phoneticPr fontId="4" type="noConversion"/>
  </si>
  <si>
    <t>식</t>
    <phoneticPr fontId="4" type="noConversion"/>
  </si>
  <si>
    <t xml:space="preserve"> 공급가액</t>
    <phoneticPr fontId="4" type="noConversion"/>
  </si>
  <si>
    <t xml:space="preserve"> </t>
    <phoneticPr fontId="4" type="noConversion"/>
  </si>
  <si>
    <t xml:space="preserve"> 4. 부가가치세</t>
    <phoneticPr fontId="4" type="noConversion"/>
  </si>
  <si>
    <t>식</t>
  </si>
  <si>
    <t xml:space="preserve"> 도급예정액</t>
    <phoneticPr fontId="4" type="noConversion"/>
  </si>
  <si>
    <t>드라이브파이프헤드</t>
    <phoneticPr fontId="4" type="noConversion"/>
  </si>
  <si>
    <t>드라이브파이프슈</t>
    <phoneticPr fontId="4" type="noConversion"/>
  </si>
  <si>
    <t>드라이브파이프</t>
    <phoneticPr fontId="4" type="noConversion"/>
  </si>
  <si>
    <t>산  출  근  거</t>
    <phoneticPr fontId="4" type="noConversion"/>
  </si>
  <si>
    <t>인</t>
  </si>
  <si>
    <t xml:space="preserve">  3. 학술료((직접인건비+제경비)×20%)</t>
    <phoneticPr fontId="4" type="noConversion"/>
  </si>
  <si>
    <t>5. 단수조정</t>
    <phoneticPr fontId="4" type="noConversion"/>
  </si>
  <si>
    <t>  8. 총계</t>
  </si>
  <si>
    <t xml:space="preserve">  7. 단수조정</t>
  </si>
  <si>
    <t>  소계의 10%</t>
  </si>
  <si>
    <t>  6. 부가가치세</t>
  </si>
  <si>
    <t>  5. 소계(1+2+3+4)</t>
  </si>
  <si>
    <t>  (직접인건비+제경비)의 20 %</t>
  </si>
  <si>
    <t>  4. 학술료</t>
  </si>
  <si>
    <t>  직접인건비의 100 %</t>
  </si>
  <si>
    <t>  3. 제경비</t>
  </si>
  <si>
    <t>비고</t>
  </si>
  <si>
    <t>금액</t>
  </si>
  <si>
    <t>구분</t>
  </si>
  <si>
    <t>산출 결과</t>
  </si>
  <si>
    <t>직접인건비의 40 %</t>
  </si>
  <si>
    <t> 2. 직접경비 요율</t>
  </si>
  <si>
    <t>직접경비 요율</t>
  </si>
  <si>
    <t>합계</t>
  </si>
  <si>
    <t>=</t>
  </si>
  <si>
    <t>X</t>
  </si>
  <si>
    <t>일</t>
  </si>
  <si>
    <t>준조사원</t>
  </si>
  <si>
    <t>조사원</t>
  </si>
  <si>
    <t>책임조사원</t>
  </si>
  <si>
    <t>조사단장</t>
  </si>
  <si>
    <t>인원</t>
  </si>
  <si>
    <t>근무일</t>
  </si>
  <si>
    <t>항목</t>
  </si>
  <si>
    <t>보고서 작성</t>
  </si>
  <si>
    <t>정리 및 분석</t>
  </si>
  <si>
    <t>현장조사</t>
  </si>
  <si>
    <t>사전조사</t>
  </si>
  <si>
    <t> 1. 직접인건비</t>
  </si>
  <si>
    <t>직접인건비</t>
  </si>
  <si>
    <t>(단위:원)</t>
  </si>
  <si>
    <t>해당하지 않는 경우</t>
  </si>
  <si>
    <t>양호한 경우</t>
  </si>
  <si>
    <t>선형</t>
  </si>
  <si>
    <t>특수상황</t>
  </si>
  <si>
    <t>계절</t>
  </si>
  <si>
    <t>대상지형태</t>
  </si>
  <si>
    <t>항목별보정계수</t>
  </si>
  <si>
    <t>조사대상전체면적</t>
  </si>
  <si>
    <t>보정계수 결과</t>
  </si>
  <si>
    <t>문화재 조사 대가의 기준(지표조사)</t>
  </si>
  <si>
    <t xml:space="preserve">    나.직접경비(직접인건비의 40%)</t>
    <phoneticPr fontId="4" type="noConversion"/>
  </si>
  <si>
    <t xml:space="preserve">  2. 제경비(직접인건비의 100%)</t>
    <phoneticPr fontId="4" type="noConversion"/>
  </si>
  <si>
    <t>&lt;수량&gt; 문화재 지표조사 지구 조사대상 면적</t>
    <phoneticPr fontId="4" type="noConversion"/>
  </si>
  <si>
    <t>하천명</t>
    <phoneticPr fontId="4" type="noConversion"/>
  </si>
  <si>
    <t>지구명</t>
    <phoneticPr fontId="4" type="noConversion"/>
  </si>
  <si>
    <t>조사면적</t>
    <phoneticPr fontId="4" type="noConversion"/>
  </si>
  <si>
    <t>비고</t>
    <phoneticPr fontId="4" type="noConversion"/>
  </si>
  <si>
    <t>황강</t>
    <phoneticPr fontId="4" type="noConversion"/>
  </si>
  <si>
    <t>황강 죽고지구 하천환경정비사업 문화재 지표조사</t>
    <phoneticPr fontId="4" type="noConversion"/>
  </si>
  <si>
    <t>1,014,000(㎡)</t>
    <phoneticPr fontId="4" type="noConversion"/>
  </si>
  <si>
    <t>죽고지구</t>
    <phoneticPr fontId="4" type="noConversion"/>
  </si>
  <si>
    <t>1,014,000㎡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</si>
</sst>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176" formatCode="#,##0_ "/>
    <numFmt numFmtId="177" formatCode="#,##0.00_ "/>
    <numFmt numFmtId="178" formatCode="&quot;- &quot;#,###&quot; - &quot;"/>
    <numFmt numFmtId="179" formatCode="_-* #,##0.00_-;\-* #,##0.00_-;_-* &quot;-&quot;_-;_-@_-"/>
    <numFmt numFmtId="180" formatCode="&quot;$&quot;#,##0.00_);\(&quot;$&quot;#,##0.00\)"/>
    <numFmt numFmtId="181" formatCode="_(* #,##0_);_(* \(#,##0\);_(* &quot;-&quot;_);_(@_)"/>
    <numFmt numFmtId="182" formatCode="0.00000"/>
    <numFmt numFmtId="183" formatCode="\$#,##0.00;\(\$#,##0.00\)"/>
    <numFmt numFmtId="184" formatCode="&quot;₩&quot;#,##0;&quot;₩&quot;\-#,##0"/>
  </numFmts>
  <fonts count="49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name val="맑은 고딕"/>
      <family val="3"/>
      <charset val="129"/>
    </font>
    <font>
      <sz val="8"/>
      <name val="돋움"/>
      <family val="3"/>
      <charset val="129"/>
    </font>
    <font>
      <sz val="11"/>
      <name val="굴림"/>
      <family val="3"/>
      <charset val="129"/>
    </font>
    <font>
      <b/>
      <sz val="11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name val="굴림"/>
      <family val="3"/>
      <charset val="129"/>
    </font>
    <font>
      <sz val="18"/>
      <name val="굴림"/>
      <family val="3"/>
      <charset val="129"/>
    </font>
    <font>
      <b/>
      <sz val="26"/>
      <name val="굴림"/>
      <family val="3"/>
      <charset val="129"/>
    </font>
    <font>
      <b/>
      <sz val="20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8"/>
      <name val="¹UAAA¼"/>
      <family val="1"/>
      <charset val="129"/>
    </font>
    <font>
      <sz val="10"/>
      <name val="±¼¸²Ã¼"/>
      <family val="3"/>
      <charset val="129"/>
    </font>
    <font>
      <sz val="1"/>
      <color indexed="8"/>
      <name val="Courier"/>
      <family val="3"/>
    </font>
    <font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  <scheme val="minor"/>
    </font>
    <font>
      <b/>
      <sz val="10"/>
      <color rgb="FFFFFFFF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638B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6">
    <xf numFmtId="0" fontId="0" fillId="0" borderId="0"/>
    <xf numFmtId="179" fontId="2" fillId="0" borderId="0">
      <protection locked="0"/>
    </xf>
    <xf numFmtId="179" fontId="2" fillId="0" borderId="0">
      <protection locked="0"/>
    </xf>
    <xf numFmtId="179" fontId="2" fillId="0" borderId="0">
      <protection locked="0"/>
    </xf>
    <xf numFmtId="180" fontId="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9" fontId="2" fillId="0" borderId="0">
      <protection locked="0"/>
    </xf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2" fillId="0" borderId="0">
      <protection locked="0"/>
    </xf>
    <xf numFmtId="0" fontId="18" fillId="0" borderId="0"/>
    <xf numFmtId="0" fontId="19" fillId="0" borderId="0"/>
    <xf numFmtId="0" fontId="18" fillId="0" borderId="0"/>
    <xf numFmtId="0" fontId="18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20" fillId="0" borderId="0"/>
    <xf numFmtId="4" fontId="21" fillId="0" borderId="0">
      <protection locked="0"/>
    </xf>
    <xf numFmtId="181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2" fillId="0" borderId="0">
      <protection locked="0"/>
    </xf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183" fontId="24" fillId="0" borderId="0"/>
    <xf numFmtId="0" fontId="23" fillId="0" borderId="0"/>
    <xf numFmtId="184" fontId="2" fillId="0" borderId="0">
      <protection locked="0"/>
    </xf>
    <xf numFmtId="0" fontId="25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7" borderId="14" applyNumberFormat="0" applyAlignment="0" applyProtection="0">
      <alignment vertical="center"/>
    </xf>
    <xf numFmtId="0" fontId="39" fillId="8" borderId="15" applyNumberFormat="0" applyAlignment="0" applyProtection="0">
      <alignment vertical="center"/>
    </xf>
    <xf numFmtId="0" fontId="40" fillId="8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9" borderId="1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18" applyNumberFormat="0" applyFont="0" applyAlignment="0" applyProtection="0">
      <alignment vertical="center"/>
    </xf>
  </cellStyleXfs>
  <cellXfs count="92">
    <xf numFmtId="0" fontId="0" fillId="0" borderId="0" xfId="0"/>
    <xf numFmtId="0" fontId="5" fillId="0" borderId="0" xfId="0" applyFont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vertical="center"/>
    </xf>
    <xf numFmtId="176" fontId="8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6" fontId="3" fillId="0" borderId="1" xfId="0" applyNumberFormat="1" applyFont="1" applyBorder="1" applyAlignment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right" vertical="center"/>
    </xf>
    <xf numFmtId="177" fontId="5" fillId="0" borderId="0" xfId="0" applyNumberFormat="1" applyFont="1" applyAlignment="1">
      <alignment vertical="center"/>
    </xf>
    <xf numFmtId="176" fontId="7" fillId="0" borderId="1" xfId="0" applyNumberFormat="1" applyFont="1" applyBorder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176" fontId="5" fillId="0" borderId="0" xfId="0" applyNumberFormat="1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 vertical="center"/>
    </xf>
    <xf numFmtId="178" fontId="5" fillId="0" borderId="0" xfId="0" quotePrefix="1" applyNumberFormat="1" applyFont="1" applyAlignment="1">
      <alignment horizontal="right" vertical="center"/>
    </xf>
    <xf numFmtId="178" fontId="5" fillId="0" borderId="0" xfId="0" quotePrefix="1" applyNumberFormat="1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12" fillId="0" borderId="0" xfId="42" applyFont="1">
      <alignment vertical="center"/>
    </xf>
    <xf numFmtId="0" fontId="25" fillId="0" borderId="0" xfId="42" applyFont="1">
      <alignment vertical="center"/>
    </xf>
    <xf numFmtId="0" fontId="27" fillId="0" borderId="5" xfId="42" applyFont="1" applyBorder="1" applyAlignment="1">
      <alignment vertical="center" wrapText="1"/>
    </xf>
    <xf numFmtId="0" fontId="26" fillId="0" borderId="6" xfId="42" applyFont="1" applyBorder="1" applyAlignment="1">
      <alignment vertical="center" wrapText="1"/>
    </xf>
    <xf numFmtId="0" fontId="26" fillId="0" borderId="7" xfId="42" applyFont="1" applyBorder="1" applyAlignment="1">
      <alignment vertical="center" wrapText="1"/>
    </xf>
    <xf numFmtId="41" fontId="26" fillId="0" borderId="6" xfId="43" applyFont="1" applyBorder="1" applyAlignment="1">
      <alignment horizontal="right" vertical="center" wrapText="1"/>
    </xf>
    <xf numFmtId="0" fontId="26" fillId="0" borderId="7" xfId="42" applyFont="1" applyBorder="1" applyAlignment="1">
      <alignment horizontal="right" vertical="center" wrapText="1"/>
    </xf>
    <xf numFmtId="0" fontId="28" fillId="3" borderId="5" xfId="42" applyFont="1" applyFill="1" applyBorder="1" applyAlignment="1">
      <alignment horizontal="center" vertical="center" wrapText="1"/>
    </xf>
    <xf numFmtId="0" fontId="27" fillId="0" borderId="5" xfId="42" applyFont="1" applyBorder="1" applyAlignment="1">
      <alignment horizontal="center" vertical="center" wrapText="1"/>
    </xf>
    <xf numFmtId="3" fontId="27" fillId="0" borderId="6" xfId="42" applyNumberFormat="1" applyFont="1" applyBorder="1" applyAlignment="1">
      <alignment horizontal="center" vertical="center" wrapText="1"/>
    </xf>
    <xf numFmtId="3" fontId="26" fillId="0" borderId="6" xfId="42" applyNumberFormat="1" applyFont="1" applyBorder="1" applyAlignment="1">
      <alignment vertical="center" wrapText="1"/>
    </xf>
    <xf numFmtId="0" fontId="27" fillId="0" borderId="6" xfId="42" applyFont="1" applyBorder="1" applyAlignment="1">
      <alignment horizontal="center" vertical="center" wrapText="1"/>
    </xf>
    <xf numFmtId="0" fontId="27" fillId="0" borderId="2" xfId="42" applyFont="1" applyBorder="1" applyAlignment="1">
      <alignment horizontal="center" vertical="center" wrapText="1"/>
    </xf>
    <xf numFmtId="0" fontId="27" fillId="0" borderId="5" xfId="42" applyFont="1" applyBorder="1" applyAlignment="1">
      <alignment horizontal="left" vertical="center" wrapText="1"/>
    </xf>
    <xf numFmtId="0" fontId="26" fillId="0" borderId="6" xfId="42" applyFont="1" applyBorder="1" applyAlignment="1">
      <alignment horizontal="center" vertical="center" wrapText="1"/>
    </xf>
    <xf numFmtId="0" fontId="29" fillId="3" borderId="5" xfId="42" applyFont="1" applyFill="1" applyBorder="1" applyAlignment="1">
      <alignment horizontal="center" vertical="center" wrapText="1"/>
    </xf>
    <xf numFmtId="0" fontId="30" fillId="0" borderId="0" xfId="42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47" fillId="0" borderId="20" xfId="84" applyNumberFormat="1" applyFont="1" applyFill="1" applyBorder="1" applyAlignment="1">
      <alignment vertical="center" wrapText="1"/>
    </xf>
    <xf numFmtId="0" fontId="47" fillId="0" borderId="20" xfId="84" applyFont="1" applyBorder="1" applyAlignment="1">
      <alignment vertical="center" wrapText="1"/>
    </xf>
    <xf numFmtId="0" fontId="47" fillId="0" borderId="20" xfId="84" applyFont="1" applyBorder="1" applyAlignment="1">
      <alignment vertical="center" wrapText="1"/>
    </xf>
    <xf numFmtId="0" fontId="47" fillId="0" borderId="20" xfId="84" applyFont="1" applyBorder="1" applyAlignment="1">
      <alignment vertical="center" wrapText="1"/>
    </xf>
    <xf numFmtId="0" fontId="47" fillId="0" borderId="20" xfId="84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5" fillId="2" borderId="0" xfId="0" quotePrefix="1" applyNumberFormat="1" applyFont="1" applyFill="1" applyAlignment="1">
      <alignment horizontal="center" vertical="center"/>
    </xf>
    <xf numFmtId="0" fontId="25" fillId="3" borderId="4" xfId="42" applyFont="1" applyFill="1" applyBorder="1" applyAlignment="1">
      <alignment vertical="center" wrapText="1"/>
    </xf>
    <xf numFmtId="0" fontId="25" fillId="3" borderId="3" xfId="42" applyFont="1" applyFill="1" applyBorder="1" applyAlignment="1">
      <alignment vertical="center" wrapText="1"/>
    </xf>
    <xf numFmtId="0" fontId="25" fillId="3" borderId="2" xfId="42" applyFont="1" applyFill="1" applyBorder="1" applyAlignment="1">
      <alignment vertical="center" wrapText="1"/>
    </xf>
    <xf numFmtId="41" fontId="26" fillId="0" borderId="4" xfId="43" applyFont="1" applyBorder="1" applyAlignment="1">
      <alignment horizontal="right" vertical="center" wrapText="1"/>
    </xf>
    <xf numFmtId="41" fontId="26" fillId="0" borderId="2" xfId="43" applyFont="1" applyBorder="1" applyAlignment="1">
      <alignment horizontal="right" vertical="center" wrapText="1"/>
    </xf>
    <xf numFmtId="0" fontId="26" fillId="0" borderId="4" xfId="42" applyFont="1" applyBorder="1" applyAlignment="1">
      <alignment vertical="center" wrapText="1"/>
    </xf>
    <xf numFmtId="0" fontId="26" fillId="0" borderId="3" xfId="42" applyFont="1" applyBorder="1" applyAlignment="1">
      <alignment vertical="center" wrapText="1"/>
    </xf>
    <xf numFmtId="0" fontId="26" fillId="0" borderId="2" xfId="42" applyFont="1" applyBorder="1" applyAlignment="1">
      <alignment vertical="center" wrapText="1"/>
    </xf>
    <xf numFmtId="3" fontId="26" fillId="0" borderId="4" xfId="42" applyNumberFormat="1" applyFont="1" applyBorder="1" applyAlignment="1">
      <alignment horizontal="right" vertical="center" wrapText="1"/>
    </xf>
    <xf numFmtId="3" fontId="26" fillId="0" borderId="2" xfId="42" applyNumberFormat="1" applyFont="1" applyBorder="1" applyAlignment="1">
      <alignment horizontal="right" vertical="center" wrapText="1"/>
    </xf>
    <xf numFmtId="0" fontId="28" fillId="3" borderId="4" xfId="42" applyFont="1" applyFill="1" applyBorder="1" applyAlignment="1">
      <alignment horizontal="center" vertical="center" wrapText="1"/>
    </xf>
    <xf numFmtId="0" fontId="28" fillId="3" borderId="2" xfId="42" applyFont="1" applyFill="1" applyBorder="1" applyAlignment="1">
      <alignment horizontal="center" vertical="center" wrapText="1"/>
    </xf>
    <xf numFmtId="0" fontId="28" fillId="3" borderId="3" xfId="42" applyFont="1" applyFill="1" applyBorder="1" applyAlignment="1">
      <alignment horizontal="center" vertical="center" wrapText="1"/>
    </xf>
    <xf numFmtId="3" fontId="27" fillId="0" borderId="4" xfId="42" applyNumberFormat="1" applyFont="1" applyBorder="1" applyAlignment="1">
      <alignment horizontal="right" vertical="center" wrapText="1"/>
    </xf>
    <xf numFmtId="3" fontId="27" fillId="0" borderId="2" xfId="42" applyNumberFormat="1" applyFont="1" applyBorder="1" applyAlignment="1">
      <alignment horizontal="right" vertical="center" wrapText="1"/>
    </xf>
    <xf numFmtId="3" fontId="27" fillId="0" borderId="4" xfId="42" applyNumberFormat="1" applyFont="1" applyBorder="1" applyAlignment="1">
      <alignment horizontal="center" vertical="center" wrapText="1"/>
    </xf>
    <xf numFmtId="3" fontId="27" fillId="0" borderId="2" xfId="42" applyNumberFormat="1" applyFont="1" applyBorder="1" applyAlignment="1">
      <alignment horizontal="center" vertical="center" wrapText="1"/>
    </xf>
    <xf numFmtId="0" fontId="27" fillId="0" borderId="4" xfId="42" applyFont="1" applyBorder="1" applyAlignment="1">
      <alignment horizontal="center" vertical="center" wrapText="1"/>
    </xf>
    <xf numFmtId="0" fontId="27" fillId="0" borderId="3" xfId="42" applyFont="1" applyBorder="1" applyAlignment="1">
      <alignment horizontal="center" vertical="center" wrapText="1"/>
    </xf>
    <xf numFmtId="0" fontId="27" fillId="0" borderId="2" xfId="42" applyFont="1" applyBorder="1" applyAlignment="1">
      <alignment horizontal="center" vertical="center" wrapText="1"/>
    </xf>
    <xf numFmtId="0" fontId="25" fillId="0" borderId="8" xfId="42" applyFont="1" applyBorder="1" applyAlignment="1">
      <alignment vertical="center" wrapText="1"/>
    </xf>
    <xf numFmtId="0" fontId="26" fillId="0" borderId="7" xfId="42" applyFont="1" applyBorder="1" applyAlignment="1">
      <alignment horizontal="center" vertical="center"/>
    </xf>
    <xf numFmtId="0" fontId="25" fillId="0" borderId="0" xfId="42" applyFont="1" applyAlignment="1">
      <alignment vertical="center" wrapText="1"/>
    </xf>
    <xf numFmtId="0" fontId="26" fillId="0" borderId="0" xfId="42" applyFont="1" applyAlignment="1">
      <alignment vertical="center" wrapText="1"/>
    </xf>
    <xf numFmtId="0" fontId="26" fillId="0" borderId="3" xfId="42" applyFont="1" applyBorder="1" applyAlignment="1">
      <alignment horizontal="center" vertical="center"/>
    </xf>
    <xf numFmtId="0" fontId="27" fillId="0" borderId="10" xfId="42" applyFont="1" applyBorder="1" applyAlignment="1">
      <alignment horizontal="center" vertical="center" wrapText="1"/>
    </xf>
    <xf numFmtId="0" fontId="27" fillId="0" borderId="9" xfId="42" applyFont="1" applyBorder="1" applyAlignment="1">
      <alignment horizontal="center" vertical="center" wrapText="1"/>
    </xf>
    <xf numFmtId="0" fontId="27" fillId="0" borderId="5" xfId="42" applyFont="1" applyBorder="1" applyAlignment="1">
      <alignment horizontal="center" vertical="center" wrapText="1"/>
    </xf>
    <xf numFmtId="0" fontId="48" fillId="0" borderId="4" xfId="84" applyFont="1" applyBorder="1" applyAlignment="1">
      <alignment horizontal="center" vertical="center" wrapText="1"/>
    </xf>
    <xf numFmtId="0" fontId="48" fillId="0" borderId="3" xfId="84" applyFont="1" applyBorder="1" applyAlignment="1">
      <alignment horizontal="center" vertical="center" wrapText="1"/>
    </xf>
    <xf numFmtId="0" fontId="48" fillId="0" borderId="2" xfId="84" applyFont="1" applyBorder="1" applyAlignment="1">
      <alignment horizontal="center" vertical="center" wrapText="1"/>
    </xf>
    <xf numFmtId="0" fontId="27" fillId="0" borderId="0" xfId="42" applyFont="1" applyAlignment="1">
      <alignment horizontal="right" vertical="center" wrapText="1"/>
    </xf>
    <xf numFmtId="0" fontId="30" fillId="0" borderId="0" xfId="42" applyFont="1" applyAlignment="1">
      <alignment horizontal="center" vertical="center"/>
    </xf>
    <xf numFmtId="0" fontId="29" fillId="3" borderId="4" xfId="42" applyFont="1" applyFill="1" applyBorder="1" applyAlignment="1">
      <alignment horizontal="center" vertical="center" wrapText="1"/>
    </xf>
    <xf numFmtId="0" fontId="29" fillId="3" borderId="3" xfId="42" applyFont="1" applyFill="1" applyBorder="1" applyAlignment="1">
      <alignment horizontal="center" vertical="center" wrapText="1"/>
    </xf>
    <xf numFmtId="0" fontId="29" fillId="3" borderId="2" xfId="42" applyFont="1" applyFill="1" applyBorder="1" applyAlignment="1">
      <alignment horizontal="center" vertical="center" wrapText="1"/>
    </xf>
    <xf numFmtId="0" fontId="48" fillId="0" borderId="10" xfId="84" applyFont="1" applyBorder="1" applyAlignment="1">
      <alignment horizontal="center" vertical="center" wrapText="1"/>
    </xf>
    <xf numFmtId="0" fontId="48" fillId="0" borderId="5" xfId="84" applyFont="1" applyBorder="1" applyAlignment="1">
      <alignment horizontal="center" vertical="center" wrapText="1"/>
    </xf>
  </cellXfs>
  <cellStyles count="86">
    <cellStyle name="°ia¤¼o " xfId="1"/>
    <cellStyle name="°ia¤aa " xfId="2"/>
    <cellStyle name="20% - 강조색1" xfId="61" builtinId="30" customBuiltin="1"/>
    <cellStyle name="20% - 강조색2" xfId="65" builtinId="34" customBuiltin="1"/>
    <cellStyle name="20% - 강조색3" xfId="69" builtinId="38" customBuiltin="1"/>
    <cellStyle name="20% - 강조색4" xfId="73" builtinId="42" customBuiltin="1"/>
    <cellStyle name="20% - 강조색5" xfId="77" builtinId="46" customBuiltin="1"/>
    <cellStyle name="20% - 강조색6" xfId="81" builtinId="50" customBuiltin="1"/>
    <cellStyle name="40% - 강조색1" xfId="62" builtinId="31" customBuiltin="1"/>
    <cellStyle name="40% - 강조색2" xfId="66" builtinId="35" customBuiltin="1"/>
    <cellStyle name="40% - 강조색3" xfId="70" builtinId="39" customBuiltin="1"/>
    <cellStyle name="40% - 강조색4" xfId="74" builtinId="43" customBuiltin="1"/>
    <cellStyle name="40% - 강조색5" xfId="78" builtinId="47" customBuiltin="1"/>
    <cellStyle name="40% - 강조색6" xfId="82" builtinId="51" customBuiltin="1"/>
    <cellStyle name="60% - 강조색1" xfId="63" builtinId="32" customBuiltin="1"/>
    <cellStyle name="60% - 강조색2" xfId="67" builtinId="36" customBuiltin="1"/>
    <cellStyle name="60% - 강조색3" xfId="71" builtinId="40" customBuiltin="1"/>
    <cellStyle name="60% - 강조색4" xfId="75" builtinId="44" customBuiltin="1"/>
    <cellStyle name="60% - 강조색5" xfId="79" builtinId="48" customBuiltin="1"/>
    <cellStyle name="60% - 강조색6" xfId="83" builtinId="52" customBuiltin="1"/>
    <cellStyle name="A¨­￠￢￠O [0]_INQUIRY ￠?￥i¨u¡AAⓒ￢Aⓒª " xfId="6"/>
    <cellStyle name="A¨­￠￢￠O_INQUIRY ￠?￥i¨u¡AAⓒ￢Aⓒª " xfId="7"/>
    <cellStyle name="AeE­ [0]_¼oAI¼º " xfId="8"/>
    <cellStyle name="ÅëÈ­ [0]_INQUIRY ¿µ¾÷ÃßÁø " xfId="9"/>
    <cellStyle name="AeE­ [0]_INQUIRY ¿μ¾÷AßAø " xfId="10"/>
    <cellStyle name="AeE­_¼oAI¼º " xfId="11"/>
    <cellStyle name="ÅëÈ­_INQUIRY ¿µ¾÷ÃßÁø " xfId="12"/>
    <cellStyle name="AeE­_INQUIRY ¿μ¾÷AßAø " xfId="13"/>
    <cellStyle name="AeE¡ⓒ [0]_INQUIRY ￠?￥i¨u¡AAⓒ￢Aⓒª " xfId="14"/>
    <cellStyle name="AeE¡ⓒ_INQUIRY ￠?￥i¨u¡AAⓒ￢Aⓒª " xfId="15"/>
    <cellStyle name="Æu¼ " xfId="16"/>
    <cellStyle name="AÞ¸¶ [0]_¼oAI¼º " xfId="17"/>
    <cellStyle name="ÄÞ¸¶ [0]_INQUIRY ¿µ¾÷ÃßÁø " xfId="18"/>
    <cellStyle name="AÞ¸¶ [0]_INQUIRY ¿μ¾÷AßAø " xfId="19"/>
    <cellStyle name="AÞ¸¶_¼oAI¼º " xfId="20"/>
    <cellStyle name="ÄÞ¸¶_INQUIRY ¿µ¾÷ÃßÁø " xfId="21"/>
    <cellStyle name="AÞ¸¶_INQUIRY ¿μ¾÷AßAø " xfId="22"/>
    <cellStyle name="Au¸r " xfId="23"/>
    <cellStyle name="C¡IA¨ª_¡ic¨u¡A¨￢I¨￢¡Æ AN¡Æe " xfId="24"/>
    <cellStyle name="C￥AØ_  FAB AIA¤  " xfId="25"/>
    <cellStyle name="Ç¥ÁØ_»ç¾÷ºÎº° ÃÑ°è " xfId="26"/>
    <cellStyle name="C￥AØ_≫c¾÷ºIº° AN°e " xfId="27"/>
    <cellStyle name="Ç¥ÁØ_5-1±¤°í " xfId="28"/>
    <cellStyle name="C￥AØ_Ay°eC￥(2¿u) " xfId="29"/>
    <cellStyle name="Ç¥ÁØ_Áý°èÇ¥(2¿ù) " xfId="30"/>
    <cellStyle name="C￥AØ_CoAo¹yAI °A¾×¿ⓒ½A " xfId="31"/>
    <cellStyle name="Ç¥ÁØ_Sheet1_¿µ¾÷ÇöÈ² " xfId="32"/>
    <cellStyle name="Comma" xfId="33"/>
    <cellStyle name="Comma [0]" xfId="34"/>
    <cellStyle name="Comma_ SG&amp;A Bridge " xfId="35"/>
    <cellStyle name="Currency" xfId="36"/>
    <cellStyle name="Currency [0]" xfId="37"/>
    <cellStyle name="Currency_ SG&amp;A Bridge " xfId="38"/>
    <cellStyle name="Currency1" xfId="39"/>
    <cellStyle name="Normal_ SG&amp;A Bridge " xfId="40"/>
    <cellStyle name="Percent" xfId="41"/>
    <cellStyle name="강조색1" xfId="60" builtinId="29" customBuiltin="1"/>
    <cellStyle name="강조색2" xfId="64" builtinId="33" customBuiltin="1"/>
    <cellStyle name="강조색3" xfId="68" builtinId="37" customBuiltin="1"/>
    <cellStyle name="강조색4" xfId="72" builtinId="41" customBuiltin="1"/>
    <cellStyle name="강조색5" xfId="76" builtinId="45" customBuiltin="1"/>
    <cellStyle name="강조색6" xfId="80" builtinId="49" customBuiltin="1"/>
    <cellStyle name="경고문" xfId="57" builtinId="11" customBuiltin="1"/>
    <cellStyle name="계산" xfId="54" builtinId="22" customBuiltin="1"/>
    <cellStyle name="나쁨" xfId="50" builtinId="27" customBuiltin="1"/>
    <cellStyle name="메모 2" xfId="85"/>
    <cellStyle name="백 " xfId="3"/>
    <cellStyle name="보통" xfId="51" builtinId="28" customBuiltin="1"/>
    <cellStyle name="설명 텍스트" xfId="58" builtinId="53" customBuiltin="1"/>
    <cellStyle name="셀 확인" xfId="56" builtinId="23" customBuiltin="1"/>
    <cellStyle name="쉼표 [0] 2" xfId="43"/>
    <cellStyle name="연결된 셀" xfId="55" builtinId="24" customBuiltin="1"/>
    <cellStyle name="요약" xfId="59" builtinId="25" customBuiltin="1"/>
    <cellStyle name="입력" xfId="52" builtinId="20" customBuiltin="1"/>
    <cellStyle name="제목" xfId="44" builtinId="15" customBuiltin="1"/>
    <cellStyle name="제목 1" xfId="45" builtinId="16" customBuiltin="1"/>
    <cellStyle name="제목 2" xfId="46" builtinId="17" customBuiltin="1"/>
    <cellStyle name="제목 3" xfId="47" builtinId="18" customBuiltin="1"/>
    <cellStyle name="제목 4" xfId="48" builtinId="19" customBuiltin="1"/>
    <cellStyle name="좋음" xfId="49" builtinId="26" customBuiltin="1"/>
    <cellStyle name="출력" xfId="53" builtinId="21" customBuiltin="1"/>
    <cellStyle name="콤마 [0]_  종  합  " xfId="4"/>
    <cellStyle name="콤마_  종  합  " xfId="5"/>
    <cellStyle name="표준" xfId="0" builtinId="0"/>
    <cellStyle name="표준 2" xfId="42"/>
    <cellStyle name="표준 3" xfId="84"/>
  </cellStyles>
  <dxfs count="0"/>
  <tableStyles count="0" defaultTableStyle="TableStyleMedium2" defaultPivotStyle="PivotStyleLight16"/>
  <colors>
    <mruColors>
      <color rgb="FF08080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669186</xdr:colOff>
      <xdr:row>24</xdr:row>
      <xdr:rowOff>28575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003185" cy="414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57151</xdr:rowOff>
    </xdr:from>
    <xdr:to>
      <xdr:col>7</xdr:col>
      <xdr:colOff>638174</xdr:colOff>
      <xdr:row>60</xdr:row>
      <xdr:rowOff>113935</xdr:rowOff>
    </xdr:to>
    <xdr:pic>
      <xdr:nvPicPr>
        <xdr:cNvPr id="3" name="_x151594128" descr="EMB00000c6006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2" t="5270"/>
        <a:stretch/>
      </xdr:blipFill>
      <xdr:spPr bwMode="auto">
        <a:xfrm rot="5400000">
          <a:off x="-1123768" y="2104843"/>
          <a:ext cx="9696084" cy="742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_NOTE\&#44277;&#50857;&#51088;&#47308;&#48169;\&#44277;&#50857;&#51088;&#47308;&#48169;\Shee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&#54620;&#44053;&#50976;&#50669;&#51312;&#49324;\&#50976;&#50669;&#51312;&#49324;&#45236;&#50669;\&#49444;&#44228;&#48320;&#44221;\&#49688;&#44277;&#50640;&#49436;&#51089;&#50629;-&#52572;&#51333;\&#52572;&#51333;\2&#45800;&#44228;\&#45224;&#54620;&#44053;2&#45800;&#44228;(&#53685;&#5463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CT\&#54620;&#44053;&#50976;&#50669;&#51312;&#49324;\&#50976;&#50669;&#51312;&#49324;&#45236;&#50669;\2&#45800;&#44228;\2&#45800;&#44228;&#45236;&#50669;\&#54620;&#44053;2&#45800;&#44228;%20&#44228;&#50557;\1&#52264;&#45380;&#46020;&#45236;&#50669;\1&#52264;&#45380;&#46020;&#4851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77;&#50976;&#48169;\&#44608;&#51333;&#50724;\&#48513;&#54620;&#44053;2&#45800;&#44228;3&#52264;&#48320;&#44221;(&#51204;&#52404;&#48516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BAEKPO\DAN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mkby/Local%20Settings/Temp/_AZTMP14_/&#52280;&#44256;&#51088;&#47308;/&#54868;&#49692;&#44400;/&#47928;&#54868;&#51116;/&#49352;%20&#54260;&#45908;/&#50504;&#46041;&#54840;&#44288;&#44305;&#51648;/&#44277;&#458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&#48176;&#49688;&#44060;&#49440;\&#49892;&#49884;&#49444;&#44228;\&#50864;&#44053;\&#49888;&#50864;&#44053;\excel\&#49888;&#50864;&#44053;&#49324;&#50629;&#48708;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2001/2001%20&#50976;&#50669;&#51312;&#49324;/&#50976;&#50669;&#51312;&#49324;/&#54620;&#44053;/&#54620;&#44053;&#50976;&#50669;&#51312;&#49324;/1&#45800;&#44228;/&#49444;&#44228;&#45236;&#50669;&#49436;(&#48513;&#54620;&#44053;%2030&#50613;%2018&#44060;&#50900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mkby/Local%20Settings/Temp/_AZTMP14_/&#52280;&#44256;&#51088;&#47308;/&#54868;&#49692;&#44400;/&#47928;&#54868;&#51116;/&#46020;&#49884;&#44288;&#47144;&#47700;&#51068;&#49688;&#49888;/&#45236;&#50669;&#49436;/&#54408;&#49480;(&#44060;&#51221;&#5403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109;&#49328;&#51648;&#44396;\&#50857;&#49688;&#44036;&#4944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6&#45380;%20&#45817;&#44257;&#52380;&#50808;%202&#44060;&#49548;%20&#54616;&#52380;&#51221;&#48708;&#44592;&#48376;&#44228;&#54925;/01)&#44228;&#50557;&#44288;&#47144;/00)&#52265;&#49688;&#48372;&#44256;%20(&#44284;&#50629;&#51648;&#49884;&#49436;%20&#48143;%20&#45236;&#50669;&#49436;%20&#54252;&#54632;)/&#45817;&#44257;&#52380;&#50808;%202&#44060;&#49548;%20&#50857;&#50669;&#45236;&#50669;&#49436;(&#52572;&#51333;1127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65KV.MUL\TOTAL\&#45817;1&#5478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592;&#5344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sign\&#44221;&#49688;\&#52572;&#51333;\&#48176;&#49688;&#44060;&#49440;\&#44592;&#48376;&#49444;&#44228;\&#45236;&#44396;\excel\&#45236;&#44396;&#44277;&#49324;&#48708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jec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2\2002%20&#50976;&#50669;&#51312;&#49324;\&#50976;&#50669;&#51312;&#49324;\2002&#49444;&#44228;&#48320;&#44221;\&#45209;&#46041;&#44053;\&#49444;&#44228;&#48320;&#44221;\&#45209;%202&#52264;&#45380;&#46020;\&#45209;%202&#52264;&#45380;%201&#52264;&#49444;&#44228;&#48320;&#44221;\1&#52264;&#49444;&#44228;&#48320;&#44221;\&#49345;&#47448;\&#44592;&#534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203.237.0.53/2002/&#49452;&#51652;&#44053;&#50689;&#49328;&#44053;/&#54620;&#44053;&#52628;&#44032;&#48516;%20&#44160;&#5366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553;&#50672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3"/>
      <sheetName val="#REF"/>
      <sheetName val="노임단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각종 단가"/>
      <sheetName val="껍데기"/>
      <sheetName val="껍데기-1"/>
      <sheetName val="예정"/>
      <sheetName val="예정공정표 (남한강)"/>
      <sheetName val="대비"/>
      <sheetName val="대비(총괄)"/>
      <sheetName val="대비(1)"/>
      <sheetName val="설계"/>
      <sheetName val="설계내역서"/>
      <sheetName val="설계-1"/>
      <sheetName val="설계내역서-1"/>
      <sheetName val="원가"/>
      <sheetName val="원가총괄"/>
      <sheetName val="원가계산서"/>
      <sheetName val="원가-1"/>
      <sheetName val="원가총괄-1"/>
      <sheetName val="원가계산서-1"/>
      <sheetName val="일위"/>
      <sheetName val="일위대가 1"/>
      <sheetName val="단가"/>
      <sheetName val="산거 1(인력투입)"/>
      <sheetName val="직접경비(sw)"/>
      <sheetName val="장비구입"/>
      <sheetName val="산거 3 (직접경비)"/>
      <sheetName val="단가-1"/>
      <sheetName val="산거 1(인력투입)-1"/>
      <sheetName val="직접경비(sw)-1"/>
      <sheetName val="장비구입-1"/>
      <sheetName val="산거 3 (직접경비)-1"/>
      <sheetName val="수량"/>
      <sheetName val="수량산출서"/>
      <sheetName val="도면2"/>
      <sheetName val="인력투입비율"/>
      <sheetName val="남한강 2단계 전체분"/>
      <sheetName val="경산"/>
      <sheetName val="Sheet1"/>
      <sheetName val="공사요율"/>
      <sheetName val="코드표"/>
      <sheetName val="내역서"/>
      <sheetName val="노무비"/>
      <sheetName val="기초도면제작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H4">
            <v>761579711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1"/>
      <sheetName val="총괄2"/>
      <sheetName val="설계내역서(남한강)"/>
      <sheetName val="설계내역서(북한강)"/>
      <sheetName val="예정공정표 (남한강)"/>
      <sheetName val="예정공정표(북한강)"/>
      <sheetName val="원가계산서(남한강)"/>
      <sheetName val="원가계산서(북한강)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말뚝지지력산정"/>
      <sheetName val="내역"/>
      <sheetName val="계림(함평)"/>
      <sheetName val="계림(장성)"/>
      <sheetName val="자재단가"/>
      <sheetName val="노임단가"/>
      <sheetName val="건축토목내역"/>
      <sheetName val="교대(A1-A2)"/>
      <sheetName val="기계공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공정표(변경전)"/>
      <sheetName val="각종 단가"/>
      <sheetName val="자료설명"/>
      <sheetName val="1. 껍데기"/>
      <sheetName val="예정공정"/>
      <sheetName val="예정공정표(총괄-2차변경)"/>
      <sheetName val="예정공정표(총괄-3차변경)"/>
      <sheetName val="4. 대비표(2)"/>
      <sheetName val="산출"/>
      <sheetName val="산출내역서"/>
      <sheetName val="산출-1"/>
      <sheetName val="1차산출내역서"/>
      <sheetName val="5. 산출-2"/>
      <sheetName val="6. 2차산출내역서 "/>
      <sheetName val="원가"/>
      <sheetName val="원가계산서(총괄)"/>
      <sheetName val="원가-1"/>
      <sheetName val="1차원가계산서"/>
      <sheetName val="7. 원가-2"/>
      <sheetName val="8. 2차원가계산서 "/>
      <sheetName val="9. 일위"/>
      <sheetName val="10. 일위대가 1"/>
      <sheetName val="11. 단가"/>
      <sheetName val="12. 산거 1(인력투입)"/>
      <sheetName val="13. 산거 2 (직접경비)"/>
      <sheetName val="14. 수량"/>
      <sheetName val="15. 수량산출서"/>
      <sheetName val="16. 도면2"/>
      <sheetName val="인력투입비율"/>
      <sheetName val="원가총괄"/>
      <sheetName val="설계내역서(남한강)"/>
      <sheetName val="설계내역서(북한강)"/>
      <sheetName val="각종단가"/>
      <sheetName val="5Strand-장기처짐P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백포자재단가"/>
      <sheetName val="백자재단위당"/>
      <sheetName val="백자재산출"/>
      <sheetName val="백자재운반"/>
      <sheetName val="백중기일람"/>
      <sheetName val="백중기"/>
      <sheetName val="백단가"/>
      <sheetName val="수자재단가"/>
      <sheetName val="수자재단위당"/>
      <sheetName val="단가산출"/>
      <sheetName val="Sheet1"/>
      <sheetName val="일위대가표"/>
      <sheetName val="공사요율"/>
      <sheetName val="수량산출서-2"/>
      <sheetName val="DAN1"/>
      <sheetName val="TOTAL3"/>
      <sheetName val="도로횡단-D300"/>
      <sheetName val="집계표"/>
      <sheetName val="맨홀수량"/>
      <sheetName val="일위대가"/>
      <sheetName val="토목수량(공정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>
            <v>1</v>
          </cell>
          <cell r="B4" t="str">
            <v>1.양회</v>
          </cell>
          <cell r="C4" t="str">
            <v>트럭(10.5Ton)</v>
          </cell>
          <cell r="D4" t="str">
            <v>구역화물적용</v>
          </cell>
          <cell r="F4">
            <v>15102</v>
          </cell>
          <cell r="G4">
            <v>1</v>
          </cell>
          <cell r="H4" t="str">
            <v>ton</v>
          </cell>
          <cell r="I4">
            <v>0</v>
          </cell>
          <cell r="J4">
            <v>0</v>
          </cell>
          <cell r="K4">
            <v>15102</v>
          </cell>
          <cell r="L4">
            <v>15102</v>
          </cell>
          <cell r="M4">
            <v>0.08</v>
          </cell>
        </row>
        <row r="5">
          <cell r="A5">
            <v>2</v>
          </cell>
          <cell r="C5" t="str">
            <v>경운기(1Ton)</v>
          </cell>
          <cell r="D5">
            <v>9235</v>
          </cell>
          <cell r="E5">
            <v>304.50699999999995</v>
          </cell>
          <cell r="F5">
            <v>558</v>
          </cell>
          <cell r="G5">
            <v>3.5</v>
          </cell>
          <cell r="H5" t="str">
            <v>ton</v>
          </cell>
          <cell r="I5">
            <v>2638</v>
          </cell>
          <cell r="J5">
            <v>87</v>
          </cell>
          <cell r="K5">
            <v>159</v>
          </cell>
          <cell r="L5">
            <v>2884</v>
          </cell>
          <cell r="M5">
            <v>0.04</v>
          </cell>
        </row>
        <row r="6">
          <cell r="A6">
            <v>3</v>
          </cell>
          <cell r="B6" t="str">
            <v>2.철근</v>
          </cell>
          <cell r="C6" t="str">
            <v>트럭(10.5Ton)</v>
          </cell>
          <cell r="D6" t="str">
            <v>구역화물적용</v>
          </cell>
          <cell r="F6">
            <v>15070</v>
          </cell>
          <cell r="G6">
            <v>1</v>
          </cell>
          <cell r="H6" t="str">
            <v>ton</v>
          </cell>
          <cell r="I6">
            <v>0</v>
          </cell>
          <cell r="J6">
            <v>0</v>
          </cell>
          <cell r="K6">
            <v>15070</v>
          </cell>
          <cell r="L6">
            <v>15070</v>
          </cell>
          <cell r="M6">
            <v>0.06</v>
          </cell>
        </row>
        <row r="7">
          <cell r="A7">
            <v>4</v>
          </cell>
          <cell r="C7" t="str">
            <v>경운기(1Ton)</v>
          </cell>
          <cell r="D7">
            <v>9235</v>
          </cell>
          <cell r="E7">
            <v>304.50699999999995</v>
          </cell>
          <cell r="F7">
            <v>558</v>
          </cell>
          <cell r="G7">
            <v>3.5</v>
          </cell>
          <cell r="H7" t="str">
            <v>ton</v>
          </cell>
          <cell r="I7">
            <v>2638</v>
          </cell>
          <cell r="J7">
            <v>87</v>
          </cell>
          <cell r="K7">
            <v>159</v>
          </cell>
          <cell r="L7">
            <v>2884</v>
          </cell>
          <cell r="M7">
            <v>0.04</v>
          </cell>
        </row>
        <row r="8">
          <cell r="A8">
            <v>5</v>
          </cell>
          <cell r="B8" t="str">
            <v>3.모래</v>
          </cell>
          <cell r="C8" t="str">
            <v>덤프(15.0Ton)</v>
          </cell>
          <cell r="D8">
            <v>9681</v>
          </cell>
          <cell r="E8">
            <v>15994</v>
          </cell>
          <cell r="F8">
            <v>11211</v>
          </cell>
          <cell r="G8">
            <v>4.12</v>
          </cell>
          <cell r="H8" t="str">
            <v>㎥</v>
          </cell>
          <cell r="I8">
            <v>2349</v>
          </cell>
          <cell r="J8">
            <v>3882</v>
          </cell>
          <cell r="K8">
            <v>2721</v>
          </cell>
          <cell r="L8">
            <v>8952</v>
          </cell>
        </row>
        <row r="9">
          <cell r="A9">
            <v>6</v>
          </cell>
          <cell r="C9" t="str">
            <v>경운기(1Ton)</v>
          </cell>
          <cell r="D9">
            <v>9235</v>
          </cell>
          <cell r="E9">
            <v>304.50699999999995</v>
          </cell>
          <cell r="F9">
            <v>558</v>
          </cell>
          <cell r="G9">
            <v>2.2599999999999998</v>
          </cell>
          <cell r="H9" t="str">
            <v>㎥</v>
          </cell>
          <cell r="I9">
            <v>4086</v>
          </cell>
          <cell r="J9">
            <v>134</v>
          </cell>
          <cell r="K9">
            <v>246</v>
          </cell>
          <cell r="L9">
            <v>4466</v>
          </cell>
          <cell r="M9">
            <v>0.05</v>
          </cell>
        </row>
        <row r="10">
          <cell r="A10">
            <v>7</v>
          </cell>
          <cell r="B10" t="str">
            <v>4.자갈</v>
          </cell>
          <cell r="C10" t="str">
            <v>덤프(15.0Ton)</v>
          </cell>
          <cell r="D10">
            <v>9681</v>
          </cell>
          <cell r="E10">
            <v>15994</v>
          </cell>
          <cell r="F10">
            <v>11211</v>
          </cell>
          <cell r="G10">
            <v>9.27</v>
          </cell>
          <cell r="H10" t="str">
            <v>㎥</v>
          </cell>
          <cell r="I10">
            <v>1044</v>
          </cell>
          <cell r="J10">
            <v>1725</v>
          </cell>
          <cell r="K10">
            <v>1209</v>
          </cell>
          <cell r="L10">
            <v>3978</v>
          </cell>
        </row>
        <row r="11">
          <cell r="A11">
            <v>8</v>
          </cell>
          <cell r="C11" t="str">
            <v>경운기(1Ton)</v>
          </cell>
          <cell r="D11">
            <v>9235</v>
          </cell>
          <cell r="E11">
            <v>269.49400000000003</v>
          </cell>
          <cell r="F11">
            <v>558</v>
          </cell>
          <cell r="G11">
            <v>2.1</v>
          </cell>
          <cell r="H11" t="str">
            <v>㎥</v>
          </cell>
          <cell r="I11">
            <v>4397</v>
          </cell>
          <cell r="J11">
            <v>128</v>
          </cell>
          <cell r="K11">
            <v>265</v>
          </cell>
          <cell r="L11">
            <v>4790</v>
          </cell>
          <cell r="M11">
            <v>0.06</v>
          </cell>
        </row>
        <row r="12">
          <cell r="A12">
            <v>9</v>
          </cell>
          <cell r="B12" t="str">
            <v>5.목재</v>
          </cell>
          <cell r="C12" t="str">
            <v>트럭(10.5Ton)</v>
          </cell>
          <cell r="D12">
            <v>8683</v>
          </cell>
          <cell r="E12">
            <v>8150.9999999999991</v>
          </cell>
          <cell r="F12">
            <v>6853</v>
          </cell>
          <cell r="G12">
            <v>5.68</v>
          </cell>
          <cell r="H12" t="str">
            <v>㎥</v>
          </cell>
          <cell r="I12">
            <v>1528</v>
          </cell>
          <cell r="J12">
            <v>1435</v>
          </cell>
          <cell r="K12">
            <v>1206</v>
          </cell>
          <cell r="L12">
            <v>4169</v>
          </cell>
          <cell r="M12">
            <v>0.05</v>
          </cell>
        </row>
        <row r="13">
          <cell r="A13">
            <v>10</v>
          </cell>
          <cell r="C13" t="str">
            <v>경운기(1Ton)</v>
          </cell>
          <cell r="D13">
            <v>9235</v>
          </cell>
          <cell r="E13">
            <v>304.50699999999995</v>
          </cell>
          <cell r="F13">
            <v>558</v>
          </cell>
          <cell r="G13">
            <v>6.02</v>
          </cell>
          <cell r="H13" t="str">
            <v>㎥</v>
          </cell>
          <cell r="I13">
            <v>1534</v>
          </cell>
          <cell r="J13">
            <v>50</v>
          </cell>
          <cell r="K13">
            <v>92</v>
          </cell>
          <cell r="L13">
            <v>1676</v>
          </cell>
          <cell r="M13">
            <v>0.02</v>
          </cell>
        </row>
        <row r="14">
          <cell r="A14">
            <v>11</v>
          </cell>
          <cell r="B14" t="str">
            <v xml:space="preserve">6.휠타모래 </v>
          </cell>
          <cell r="C14" t="str">
            <v>덤프(15.0Ton)</v>
          </cell>
          <cell r="D14">
            <v>9681</v>
          </cell>
          <cell r="E14">
            <v>15994</v>
          </cell>
          <cell r="F14">
            <v>11211</v>
          </cell>
          <cell r="G14">
            <v>4.12</v>
          </cell>
          <cell r="H14" t="str">
            <v>㎥</v>
          </cell>
          <cell r="I14">
            <v>2349</v>
          </cell>
          <cell r="J14">
            <v>3882</v>
          </cell>
          <cell r="K14">
            <v>2721</v>
          </cell>
          <cell r="L14">
            <v>8952</v>
          </cell>
        </row>
        <row r="15">
          <cell r="A15">
            <v>12</v>
          </cell>
          <cell r="B15" t="str">
            <v xml:space="preserve">7.기초모래 </v>
          </cell>
          <cell r="C15" t="str">
            <v>덤프(15.0Ton)</v>
          </cell>
          <cell r="D15">
            <v>9681</v>
          </cell>
          <cell r="E15">
            <v>15994</v>
          </cell>
          <cell r="F15">
            <v>11211</v>
          </cell>
          <cell r="G15">
            <v>4.12</v>
          </cell>
          <cell r="H15" t="str">
            <v>㎥</v>
          </cell>
          <cell r="I15">
            <v>2349</v>
          </cell>
          <cell r="J15">
            <v>3882</v>
          </cell>
          <cell r="K15">
            <v>2721</v>
          </cell>
          <cell r="L15">
            <v>8952</v>
          </cell>
        </row>
        <row r="16">
          <cell r="A16">
            <v>13</v>
          </cell>
          <cell r="C16" t="str">
            <v>경운기(1Ton)</v>
          </cell>
          <cell r="D16">
            <v>9235</v>
          </cell>
          <cell r="E16">
            <v>304.50699999999995</v>
          </cell>
          <cell r="F16">
            <v>558</v>
          </cell>
          <cell r="G16">
            <v>2.2599999999999998</v>
          </cell>
          <cell r="H16" t="str">
            <v>㎥</v>
          </cell>
          <cell r="I16">
            <v>4086</v>
          </cell>
          <cell r="J16">
            <v>134</v>
          </cell>
          <cell r="K16">
            <v>246</v>
          </cell>
          <cell r="L16">
            <v>4466</v>
          </cell>
          <cell r="M16">
            <v>7.0000000000000007E-2</v>
          </cell>
        </row>
        <row r="17">
          <cell r="A17">
            <v>14</v>
          </cell>
          <cell r="B17" t="str">
            <v>8.철재</v>
          </cell>
          <cell r="C17" t="str">
            <v>트럭(10.5Ton)</v>
          </cell>
          <cell r="D17">
            <v>8683</v>
          </cell>
          <cell r="E17">
            <v>7680.7500000000009</v>
          </cell>
          <cell r="F17">
            <v>6853</v>
          </cell>
          <cell r="G17">
            <v>3.57</v>
          </cell>
          <cell r="H17" t="str">
            <v>ton</v>
          </cell>
          <cell r="I17">
            <v>2432</v>
          </cell>
          <cell r="J17">
            <v>2151</v>
          </cell>
          <cell r="K17">
            <v>1919</v>
          </cell>
          <cell r="L17">
            <v>6502</v>
          </cell>
          <cell r="M17">
            <v>0.1</v>
          </cell>
        </row>
        <row r="18">
          <cell r="A18">
            <v>15</v>
          </cell>
          <cell r="C18" t="str">
            <v>경운기(1Ton)</v>
          </cell>
          <cell r="D18">
            <v>9235</v>
          </cell>
          <cell r="E18">
            <v>304.50699999999995</v>
          </cell>
          <cell r="F18">
            <v>558</v>
          </cell>
          <cell r="G18">
            <v>3.49</v>
          </cell>
          <cell r="H18" t="str">
            <v>ton</v>
          </cell>
          <cell r="I18">
            <v>2646</v>
          </cell>
          <cell r="J18">
            <v>87</v>
          </cell>
          <cell r="K18">
            <v>159</v>
          </cell>
          <cell r="L18">
            <v>2892</v>
          </cell>
          <cell r="M18">
            <v>0.04</v>
          </cell>
        </row>
        <row r="19">
          <cell r="A19">
            <v>16</v>
          </cell>
          <cell r="B19" t="str">
            <v>9.도로자갈</v>
          </cell>
          <cell r="C19" t="str">
            <v>덤프(15.0Ton)</v>
          </cell>
          <cell r="D19">
            <v>9681</v>
          </cell>
          <cell r="E19">
            <v>15994</v>
          </cell>
          <cell r="F19">
            <v>11211</v>
          </cell>
          <cell r="G19">
            <v>7.76</v>
          </cell>
          <cell r="H19" t="str">
            <v>㎥</v>
          </cell>
          <cell r="I19">
            <v>1247</v>
          </cell>
          <cell r="J19">
            <v>2061</v>
          </cell>
          <cell r="K19">
            <v>1444</v>
          </cell>
          <cell r="L19">
            <v>4752</v>
          </cell>
        </row>
        <row r="20">
          <cell r="A20">
            <v>17</v>
          </cell>
          <cell r="B20" t="str">
            <v>10.뒷채움자갈</v>
          </cell>
          <cell r="C20" t="str">
            <v>덤프(15.0Ton)</v>
          </cell>
          <cell r="D20">
            <v>9681</v>
          </cell>
          <cell r="E20">
            <v>15994</v>
          </cell>
          <cell r="F20">
            <v>11211</v>
          </cell>
          <cell r="G20">
            <v>8.8800000000000008</v>
          </cell>
          <cell r="H20" t="str">
            <v>㎥</v>
          </cell>
          <cell r="I20">
            <v>1090</v>
          </cell>
          <cell r="J20">
            <v>1801</v>
          </cell>
          <cell r="K20">
            <v>1262</v>
          </cell>
          <cell r="L20">
            <v>4153</v>
          </cell>
        </row>
        <row r="21">
          <cell r="A21">
            <v>18</v>
          </cell>
          <cell r="C21" t="str">
            <v>경운기(1Ton)</v>
          </cell>
          <cell r="D21">
            <v>9235</v>
          </cell>
          <cell r="E21">
            <v>269.49400000000003</v>
          </cell>
          <cell r="F21">
            <v>558</v>
          </cell>
          <cell r="G21">
            <v>2.1</v>
          </cell>
          <cell r="H21" t="str">
            <v>㎥</v>
          </cell>
          <cell r="I21">
            <v>4397</v>
          </cell>
          <cell r="J21">
            <v>128</v>
          </cell>
          <cell r="K21">
            <v>265</v>
          </cell>
          <cell r="L21">
            <v>4790</v>
          </cell>
          <cell r="M21">
            <v>0.08</v>
          </cell>
        </row>
        <row r="22">
          <cell r="A22">
            <v>19</v>
          </cell>
          <cell r="B22" t="str">
            <v>11.휠타자갈</v>
          </cell>
          <cell r="C22" t="str">
            <v>덤프(15.0Ton)</v>
          </cell>
          <cell r="D22">
            <v>9681</v>
          </cell>
          <cell r="E22">
            <v>15994</v>
          </cell>
          <cell r="F22">
            <v>11211</v>
          </cell>
          <cell r="G22">
            <v>9.6</v>
          </cell>
          <cell r="H22" t="str">
            <v>㎥</v>
          </cell>
          <cell r="I22">
            <v>1008</v>
          </cell>
          <cell r="J22">
            <v>1666</v>
          </cell>
          <cell r="K22">
            <v>1167</v>
          </cell>
          <cell r="L22">
            <v>3841</v>
          </cell>
        </row>
        <row r="23">
          <cell r="A23">
            <v>20</v>
          </cell>
          <cell r="B23" t="str">
            <v>12.돌망태조약돌,유용</v>
          </cell>
          <cell r="C23" t="str">
            <v>경운기(1Ton)</v>
          </cell>
          <cell r="D23">
            <v>9235</v>
          </cell>
          <cell r="E23">
            <v>269.49400000000003</v>
          </cell>
          <cell r="F23">
            <v>558</v>
          </cell>
          <cell r="G23">
            <v>1.63</v>
          </cell>
          <cell r="H23" t="str">
            <v>㎥</v>
          </cell>
          <cell r="I23">
            <v>5665</v>
          </cell>
          <cell r="J23">
            <v>165</v>
          </cell>
          <cell r="K23">
            <v>342</v>
          </cell>
          <cell r="L23">
            <v>6172</v>
          </cell>
          <cell r="M23">
            <v>0.11</v>
          </cell>
        </row>
        <row r="24">
          <cell r="A24">
            <v>21</v>
          </cell>
          <cell r="B24" t="str">
            <v>13.배수공자갈,유용</v>
          </cell>
          <cell r="C24" t="str">
            <v>경운기(1Ton)</v>
          </cell>
          <cell r="D24">
            <v>9235</v>
          </cell>
          <cell r="E24">
            <v>269.49400000000003</v>
          </cell>
          <cell r="F24">
            <v>558</v>
          </cell>
          <cell r="G24">
            <v>2.5099999999999998</v>
          </cell>
          <cell r="H24" t="str">
            <v>㎥</v>
          </cell>
          <cell r="I24">
            <v>3679</v>
          </cell>
          <cell r="J24">
            <v>107</v>
          </cell>
          <cell r="K24">
            <v>222</v>
          </cell>
          <cell r="L24">
            <v>4008</v>
          </cell>
          <cell r="M24">
            <v>7.0000000000000007E-2</v>
          </cell>
        </row>
        <row r="25">
          <cell r="A25">
            <v>22</v>
          </cell>
          <cell r="B25" t="str">
            <v>14.뒷채움조약돌,유용</v>
          </cell>
          <cell r="C25" t="str">
            <v>경운기(1Ton)</v>
          </cell>
          <cell r="D25">
            <v>9235</v>
          </cell>
          <cell r="E25">
            <v>269.49400000000003</v>
          </cell>
          <cell r="F25">
            <v>558</v>
          </cell>
          <cell r="G25">
            <v>1.96</v>
          </cell>
          <cell r="H25" t="str">
            <v>㎥</v>
          </cell>
          <cell r="I25">
            <v>4711</v>
          </cell>
          <cell r="J25">
            <v>137</v>
          </cell>
          <cell r="K25">
            <v>284</v>
          </cell>
          <cell r="L25">
            <v>5132</v>
          </cell>
          <cell r="M25">
            <v>0.09</v>
          </cell>
        </row>
        <row r="26">
          <cell r="A26">
            <v>23</v>
          </cell>
          <cell r="B26" t="str">
            <v>15.콘크리트타설</v>
          </cell>
          <cell r="C26" t="str">
            <v>0.1 ㎥  믹셔</v>
          </cell>
          <cell r="D26">
            <v>9235</v>
          </cell>
          <cell r="E26">
            <v>1233</v>
          </cell>
          <cell r="F26">
            <v>1198</v>
          </cell>
          <cell r="G26">
            <v>1.2</v>
          </cell>
          <cell r="H26" t="str">
            <v>㎥</v>
          </cell>
          <cell r="I26">
            <v>7695</v>
          </cell>
          <cell r="J26">
            <v>1027</v>
          </cell>
          <cell r="K26">
            <v>998</v>
          </cell>
          <cell r="L26">
            <v>9720</v>
          </cell>
        </row>
        <row r="27">
          <cell r="A27">
            <v>24</v>
          </cell>
          <cell r="C27" t="str">
            <v>0.45 ㎥  믹셔</v>
          </cell>
          <cell r="D27">
            <v>9235</v>
          </cell>
          <cell r="E27">
            <v>3701</v>
          </cell>
          <cell r="F27">
            <v>3718</v>
          </cell>
          <cell r="G27">
            <v>5.4</v>
          </cell>
          <cell r="H27" t="str">
            <v>㎥</v>
          </cell>
          <cell r="I27">
            <v>1710</v>
          </cell>
          <cell r="J27">
            <v>685</v>
          </cell>
          <cell r="K27">
            <v>688</v>
          </cell>
          <cell r="L27">
            <v>3083</v>
          </cell>
        </row>
        <row r="28">
          <cell r="A28">
            <v>25</v>
          </cell>
          <cell r="C28" t="str">
            <v>엔진식진동기(Ø-45)</v>
          </cell>
          <cell r="D28">
            <v>0</v>
          </cell>
          <cell r="E28">
            <v>1023</v>
          </cell>
          <cell r="F28">
            <v>132</v>
          </cell>
          <cell r="G28">
            <v>5.4</v>
          </cell>
          <cell r="H28" t="str">
            <v>㎥</v>
          </cell>
          <cell r="I28">
            <v>0</v>
          </cell>
          <cell r="J28">
            <v>189</v>
          </cell>
          <cell r="K28">
            <v>24</v>
          </cell>
          <cell r="L28">
            <v>213</v>
          </cell>
        </row>
        <row r="29">
          <cell r="A29">
            <v>26</v>
          </cell>
          <cell r="C29" t="str">
            <v>바이브레타 (10㎥이상)</v>
          </cell>
          <cell r="E29">
            <v>0</v>
          </cell>
          <cell r="F29">
            <v>35</v>
          </cell>
          <cell r="G29">
            <v>5.4</v>
          </cell>
          <cell r="H29" t="str">
            <v>㎥</v>
          </cell>
          <cell r="I29">
            <v>0</v>
          </cell>
          <cell r="J29">
            <v>0</v>
          </cell>
          <cell r="K29">
            <v>6</v>
          </cell>
          <cell r="L29">
            <v>6</v>
          </cell>
        </row>
        <row r="30">
          <cell r="A30">
            <v>27</v>
          </cell>
          <cell r="C30" t="str">
            <v>엔진식진동기(Ø-45)</v>
          </cell>
          <cell r="D30">
            <v>0</v>
          </cell>
          <cell r="E30">
            <v>1023</v>
          </cell>
          <cell r="F30">
            <v>132</v>
          </cell>
          <cell r="G30">
            <v>1.2</v>
          </cell>
          <cell r="H30" t="str">
            <v>㎥</v>
          </cell>
          <cell r="I30">
            <v>0</v>
          </cell>
          <cell r="J30">
            <v>852</v>
          </cell>
          <cell r="K30">
            <v>110</v>
          </cell>
          <cell r="L30">
            <v>962</v>
          </cell>
        </row>
        <row r="31">
          <cell r="A31">
            <v>28</v>
          </cell>
          <cell r="C31" t="str">
            <v>바이브레타 (10㎥이하)</v>
          </cell>
          <cell r="E31">
            <v>0</v>
          </cell>
          <cell r="F31">
            <v>35</v>
          </cell>
          <cell r="G31">
            <v>1.2</v>
          </cell>
          <cell r="H31" t="str">
            <v>㎥</v>
          </cell>
          <cell r="I31">
            <v>0</v>
          </cell>
          <cell r="J31">
            <v>0</v>
          </cell>
          <cell r="K31">
            <v>29</v>
          </cell>
          <cell r="L31">
            <v>29</v>
          </cell>
        </row>
        <row r="32">
          <cell r="A32">
            <v>29</v>
          </cell>
          <cell r="B32" t="str">
            <v>16.중기운반</v>
          </cell>
          <cell r="C32" t="str">
            <v>트레일러</v>
          </cell>
          <cell r="D32">
            <v>8683</v>
          </cell>
          <cell r="E32">
            <v>13643.427</v>
          </cell>
          <cell r="F32">
            <v>10805</v>
          </cell>
          <cell r="G32">
            <v>20.78</v>
          </cell>
          <cell r="H32" t="str">
            <v>hr</v>
          </cell>
          <cell r="I32">
            <v>180432</v>
          </cell>
          <cell r="J32">
            <v>283510</v>
          </cell>
          <cell r="K32">
            <v>224527</v>
          </cell>
          <cell r="L32">
            <v>688469</v>
          </cell>
        </row>
        <row r="33">
          <cell r="A33">
            <v>30</v>
          </cell>
          <cell r="B33" t="str">
            <v>17.중기운반(소형장비)</v>
          </cell>
          <cell r="C33" t="str">
            <v>덤프8t</v>
          </cell>
          <cell r="D33">
            <v>8683</v>
          </cell>
          <cell r="E33">
            <v>8487.2970000000005</v>
          </cell>
          <cell r="F33">
            <v>6170</v>
          </cell>
          <cell r="G33">
            <v>20.78</v>
          </cell>
          <cell r="H33" t="str">
            <v>hr</v>
          </cell>
          <cell r="I33">
            <v>180432</v>
          </cell>
          <cell r="J33">
            <v>176366</v>
          </cell>
          <cell r="K33">
            <v>128212</v>
          </cell>
          <cell r="L33">
            <v>485010</v>
          </cell>
        </row>
        <row r="34">
          <cell r="A34">
            <v>31</v>
          </cell>
          <cell r="B34" t="str">
            <v>18.중기운반</v>
          </cell>
          <cell r="C34" t="str">
            <v>덤프10.5t</v>
          </cell>
          <cell r="D34">
            <v>8683</v>
          </cell>
          <cell r="E34">
            <v>14250</v>
          </cell>
          <cell r="F34">
            <v>6853</v>
          </cell>
          <cell r="G34">
            <v>6.71</v>
          </cell>
          <cell r="H34" t="str">
            <v>hr</v>
          </cell>
          <cell r="I34">
            <v>58262</v>
          </cell>
          <cell r="J34">
            <v>95617</v>
          </cell>
          <cell r="K34">
            <v>45983</v>
          </cell>
          <cell r="L34">
            <v>199862</v>
          </cell>
        </row>
        <row r="35">
          <cell r="A35">
            <v>32</v>
          </cell>
          <cell r="B35" t="str">
            <v>19.중기운반</v>
          </cell>
          <cell r="C35" t="str">
            <v>덤프8t</v>
          </cell>
          <cell r="D35">
            <v>8683</v>
          </cell>
          <cell r="E35">
            <v>9399</v>
          </cell>
          <cell r="F35">
            <v>6170</v>
          </cell>
          <cell r="G35">
            <v>6.71</v>
          </cell>
          <cell r="H35" t="str">
            <v>hr</v>
          </cell>
          <cell r="I35">
            <v>58262</v>
          </cell>
          <cell r="J35">
            <v>63067</v>
          </cell>
          <cell r="K35">
            <v>41400</v>
          </cell>
          <cell r="L35">
            <v>162729</v>
          </cell>
        </row>
        <row r="36">
          <cell r="A36">
            <v>33</v>
          </cell>
          <cell r="B36" t="str">
            <v>20.석재운반(석축용)</v>
          </cell>
          <cell r="C36" t="str">
            <v>경운기</v>
          </cell>
          <cell r="D36">
            <v>9235</v>
          </cell>
          <cell r="E36">
            <v>269.49400000000003</v>
          </cell>
          <cell r="F36">
            <v>558</v>
          </cell>
          <cell r="G36">
            <v>1.54</v>
          </cell>
          <cell r="H36" t="str">
            <v>㎥</v>
          </cell>
          <cell r="I36">
            <v>5996</v>
          </cell>
          <cell r="J36">
            <v>174</v>
          </cell>
          <cell r="K36">
            <v>362</v>
          </cell>
          <cell r="L36">
            <v>6532</v>
          </cell>
          <cell r="M36">
            <v>0.11</v>
          </cell>
        </row>
        <row r="37">
          <cell r="A37">
            <v>34</v>
          </cell>
        </row>
        <row r="38">
          <cell r="A38">
            <v>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구"/>
      <sheetName val="환경평가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지예산"/>
      <sheetName val="수지예산(A4종)"/>
      <sheetName val="기본조사비교"/>
      <sheetName val="측,공,관,잡"/>
      <sheetName val="요율"/>
      <sheetName val="공사총괄표"/>
      <sheetName val="배수토_공명"/>
      <sheetName val="배수공_공명"/>
      <sheetName val="평야토_공명"/>
      <sheetName val="평야공_공명"/>
      <sheetName val="부대_공사명세"/>
      <sheetName val="지급자재"/>
      <sheetName val="자재내역"/>
      <sheetName val="Sheet11"/>
      <sheetName val="Sheet12"/>
      <sheetName val="Sheet13"/>
      <sheetName val="Sheet14"/>
      <sheetName val="Sheet15"/>
      <sheetName val="Sheet16"/>
      <sheetName val="입력변수"/>
      <sheetName val="데리네이타현황"/>
      <sheetName val="1~69"/>
      <sheetName val="입찰안"/>
      <sheetName val="암거 제원표-1단계"/>
      <sheetName val="#REF"/>
      <sheetName val="바닥판"/>
      <sheetName val="입력DATA"/>
      <sheetName val="지구단위계획"/>
      <sheetName val="교각1"/>
      <sheetName val="입상내역"/>
      <sheetName val="2000년1차"/>
      <sheetName val="2000전체분"/>
      <sheetName val="현장조사"/>
      <sheetName val="특별땅고르기"/>
      <sheetName val="환경평가"/>
      <sheetName val="철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2">
          <cell r="J22">
            <v>1189841000</v>
          </cell>
          <cell r="T22">
            <v>1074595000</v>
          </cell>
          <cell r="U22">
            <v>977012000</v>
          </cell>
          <cell r="AE22">
            <v>233819000</v>
          </cell>
          <cell r="AF22">
            <v>212829000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각종 단가"/>
      <sheetName val="껍데기"/>
      <sheetName val="예정"/>
      <sheetName val="예정공정(기술심의)"/>
      <sheetName val="설계"/>
      <sheetName val="설계내역서"/>
      <sheetName val="원가"/>
      <sheetName val="원가계산서"/>
      <sheetName val="일위"/>
      <sheetName val="일위대가 1"/>
      <sheetName val="일위 대가 2"/>
      <sheetName val="단가산출서"/>
      <sheetName val="인력투입내역"/>
      <sheetName val="직접경비"/>
      <sheetName val="수량"/>
      <sheetName val="수량산출서"/>
      <sheetName val="인력투입비율"/>
      <sheetName val="품셈TABLE"/>
      <sheetName val="일위대가 2"/>
      <sheetName val="산거 3 (직접경비)"/>
      <sheetName val="설계내역서(북한강 30억 18개월)"/>
      <sheetName val="수문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0">
          <cell r="G30">
            <v>13897865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지방식개발계획(면적식)"/>
      <sheetName val="환지방식개발계획(절충식)"/>
      <sheetName val="환지방식개발계획(평가식)"/>
      <sheetName val="도시재개발계획(면적식)"/>
      <sheetName val="도시재개발계획(절충식)"/>
      <sheetName val="도시재개발계획(평가식)"/>
      <sheetName val="도시재개발계획(기본계획)"/>
      <sheetName val="Sheet1"/>
      <sheetName val="지구단위계획(제주)"/>
      <sheetName val="산업단지개발계획"/>
      <sheetName val="주택단지개발계획"/>
      <sheetName val="유통단지개발계획"/>
      <sheetName val="주거환경개선사업계획"/>
      <sheetName val="지구단위계획"/>
      <sheetName val="재해영향평가"/>
      <sheetName val="표서식"/>
      <sheetName val="노임단가"/>
      <sheetName val="표지"/>
      <sheetName val="표준품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  <sheetName val="96보완계획7.12"/>
      <sheetName val="날개벽수량표"/>
      <sheetName val="범례표"/>
      <sheetName val="용수간선"/>
      <sheetName val="지구단위계획"/>
      <sheetName val="자재단가"/>
      <sheetName val="기계경비"/>
      <sheetName val="설비"/>
      <sheetName val="내역서"/>
      <sheetName val="내역서(전기)"/>
      <sheetName val="조명시설"/>
      <sheetName val="내역"/>
      <sheetName val="관일"/>
      <sheetName val="수자재단위당"/>
      <sheetName val="대로근거"/>
      <sheetName val="신우"/>
      <sheetName val="교각1"/>
      <sheetName val="용소리교"/>
      <sheetName val="우배수"/>
      <sheetName val="주차구획선수량"/>
      <sheetName val="적용토목"/>
    </sheetNames>
    <sheetDataSet>
      <sheetData sheetId="0" refreshError="1"/>
      <sheetData sheetId="1" refreshError="1"/>
      <sheetData sheetId="2" refreshError="1"/>
      <sheetData sheetId="3" refreshError="1">
        <row r="76">
          <cell r="L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요약"/>
      <sheetName val="예정공정표"/>
      <sheetName val="갑지"/>
      <sheetName val="내역서 "/>
      <sheetName val="일위대가표"/>
      <sheetName val="단가산출근거"/>
      <sheetName val="공공측량심사비"/>
      <sheetName val="하천제원"/>
      <sheetName val="자재단가"/>
      <sheetName val="노임단가"/>
      <sheetName val="시험단가"/>
      <sheetName val="측량단가"/>
      <sheetName val="직접인건비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7">
          <cell r="B7">
            <v>19</v>
          </cell>
        </row>
        <row r="8">
          <cell r="B8">
            <v>93.09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당진"/>
      <sheetName val="말뚝물량"/>
      <sheetName val="노임단가"/>
      <sheetName val="B부대공"/>
      <sheetName val="2차 설계내역서(변경)"/>
      <sheetName val="단면가정"/>
      <sheetName val="설계내역서"/>
    </sheetNames>
    <sheetDataSet>
      <sheetData sheetId="0" refreshError="1"/>
      <sheetData sheetId="1" refreshError="1">
        <row r="12">
          <cell r="D1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"/>
      <sheetName val="껍데기 (2)"/>
      <sheetName val="Sheet2 (2)"/>
      <sheetName val="Sheet1 (2)"/>
      <sheetName val="용역비 증감 대비표"/>
      <sheetName val="설계내역서-1차"/>
      <sheetName val="산출내역서-2차"/>
      <sheetName val="원가총괄"/>
      <sheetName val="원가계산서-1차"/>
      <sheetName val="설계내역서"/>
      <sheetName val="2차 원가총괄"/>
      <sheetName val="2차 출장비"/>
      <sheetName val="일위"/>
      <sheetName val="일위대가 1"/>
      <sheetName val="원가계산서"/>
      <sheetName val="일위대가 2"/>
      <sheetName val="일위대가 3"/>
      <sheetName val="단가"/>
      <sheetName val="산거 1(인력투입)"/>
      <sheetName val="산거 2 (직접경비)"/>
      <sheetName val="수량"/>
      <sheetName val="수량산출서"/>
      <sheetName val="도면"/>
      <sheetName val="인력투입비율"/>
      <sheetName val="각종 단가"/>
      <sheetName val="Sheet1"/>
      <sheetName val="Sheet2"/>
      <sheetName val="Sheet3"/>
      <sheetName val="JUCKEYK"/>
      <sheetName val="8.석축단위(H=1.5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지예산(A4종)"/>
      <sheetName val="측,공,관,잡"/>
      <sheetName val="요율"/>
      <sheetName val="공사비총괄표"/>
      <sheetName val="배수장공사비총괄"/>
      <sheetName val="배수장공사비"/>
      <sheetName val="평야부공사비총괄"/>
      <sheetName val="배수로공사비(총)"/>
      <sheetName val="배수로(토공)"/>
      <sheetName val="배수로(구조물)"/>
      <sheetName val="매립공사비"/>
      <sheetName val="부대공사"/>
      <sheetName val="가설공사"/>
      <sheetName val="중기운반"/>
      <sheetName val="시험비"/>
      <sheetName val="지급자재대"/>
      <sheetName val="토목자재대(총)"/>
      <sheetName val="배수장자재대(토목)"/>
      <sheetName val="배수로자재대"/>
      <sheetName val="배수장자재대(건축) "/>
      <sheetName val="08인건비 산거"/>
      <sheetName val="05산출내역서"/>
      <sheetName val="96보완계획7.12"/>
      <sheetName val="단가"/>
      <sheetName val="시설물일위"/>
      <sheetName val="기초도면제작"/>
      <sheetName val="주출입구조사"/>
      <sheetName val="가중치"/>
      <sheetName val="난이도"/>
      <sheetName val="일위대가"/>
      <sheetName val="내역서"/>
      <sheetName val="측량단가"/>
      <sheetName val="토목(대안)"/>
      <sheetName val="재정비직인"/>
      <sheetName val="재정비내역"/>
      <sheetName val="지적고시내역"/>
      <sheetName val="범례표"/>
      <sheetName val="총괄내역서"/>
      <sheetName val="단가 및 재료비"/>
      <sheetName val="중기사용료산출근거"/>
      <sheetName val="관접합및부설"/>
      <sheetName val="내구공사비1"/>
      <sheetName val="총괄서"/>
    </sheetNames>
    <sheetDataSet>
      <sheetData sheetId="0" refreshError="1"/>
      <sheetData sheetId="1" refreshError="1"/>
      <sheetData sheetId="2" refreshError="1"/>
      <sheetData sheetId="3" refreshError="1">
        <row r="5">
          <cell r="F5">
            <v>0.15665999999999999</v>
          </cell>
        </row>
        <row r="6">
          <cell r="F6">
            <v>8.8139999999999996E-2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기초단가"/>
      <sheetName val="요율"/>
      <sheetName val="설계내역서"/>
      <sheetName val="일위대가 1"/>
      <sheetName val="일위대가 2"/>
      <sheetName val="산거 3 (직접경비)"/>
      <sheetName val="공문"/>
      <sheetName val="2003상반기노임기준"/>
      <sheetName val="1,2공구원가계산서"/>
      <sheetName val="1공구산출내역서"/>
      <sheetName val="입력시트"/>
      <sheetName val="내역서"/>
      <sheetName val="기초도면제작"/>
      <sheetName val="현장조직도"/>
      <sheetName val="CTEMCOST"/>
      <sheetName val="#REF"/>
      <sheetName val="현황"/>
      <sheetName val="작성기준"/>
      <sheetName val="간지"/>
      <sheetName val="내역갑"/>
      <sheetName val="내역을"/>
      <sheetName val="총수량"/>
      <sheetName val="철근"/>
      <sheetName val="수량"/>
      <sheetName val="단가"/>
      <sheetName val="수량세로"/>
      <sheetName val="가시설1"/>
      <sheetName val="2"/>
      <sheetName val="원골재"/>
      <sheetName val="변골재"/>
      <sheetName val="파일집계"/>
      <sheetName val="수량근거"/>
      <sheetName val="수량집계"/>
      <sheetName val="수량증감"/>
      <sheetName val="공사금액"/>
      <sheetName val="위치별수량"/>
      <sheetName val="Sheet2"/>
      <sheetName val="Sheet1 (2)"/>
      <sheetName val="하중조건(평상시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"/>
      <sheetName val="껍데기 (2)"/>
      <sheetName val="Sheet2 (2)"/>
      <sheetName val="Sheet1 (2)"/>
      <sheetName val="용역비 증감 대비표"/>
      <sheetName val="설계내역서-1차"/>
      <sheetName val="산출내역서-2차"/>
      <sheetName val="원가총괄"/>
      <sheetName val="원가계산서-1차"/>
      <sheetName val="설계내역서"/>
      <sheetName val="2차 원가총괄"/>
      <sheetName val="2차 출장비"/>
      <sheetName val="일위"/>
      <sheetName val="일위대가 1"/>
      <sheetName val="원가계산서"/>
      <sheetName val="일위대가 2"/>
      <sheetName val="일위대가 3"/>
      <sheetName val="단가"/>
      <sheetName val="산거 1(인력투입)"/>
      <sheetName val="산거 2 (직접경비)"/>
      <sheetName val="수량"/>
      <sheetName val="수량산출서"/>
      <sheetName val="도면"/>
      <sheetName val="인력투입비율"/>
      <sheetName val="각종 단가"/>
      <sheetName val="Sheet1"/>
      <sheetName val="Sheet2"/>
      <sheetName val="Sheet3"/>
      <sheetName val="기타"/>
      <sheetName val="TOTAL_BO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남한강 1단계 전체분"/>
      <sheetName val="북한강1단계 전체분"/>
      <sheetName val="남북한강1단계 통합"/>
      <sheetName val="남한강 2단계 전체분"/>
      <sheetName val="북한강2단계 전체분"/>
      <sheetName val="남북한강 2단계 통합"/>
      <sheetName val="남북한강 12단계 통합"/>
      <sheetName val="각종 단가"/>
      <sheetName val="통합공정표"/>
      <sheetName val="보고서 산출"/>
      <sheetName val="직접경비(sw)"/>
      <sheetName val="한강추가분 (2)"/>
      <sheetName val="한강추가분"/>
      <sheetName val="Sheet2"/>
      <sheetName val="분석비,조사비,율산정"/>
      <sheetName val="1(안)9억"/>
      <sheetName val="1(안)backdata"/>
      <sheetName val="2(안)출장시기술사제외"/>
      <sheetName val="3(안)출장은 2번씩"/>
      <sheetName val="3(안)출장은 1번씩 (2)"/>
      <sheetName val="한강보완조사 "/>
      <sheetName val="2차 설계내역서(변경)"/>
      <sheetName val="설계내역서"/>
      <sheetName val="데리네이타현황"/>
      <sheetName val="일위대가 1"/>
      <sheetName val="일위대가 2"/>
      <sheetName val="일위대가 3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E5">
            <v>12500</v>
          </cell>
        </row>
        <row r="6">
          <cell r="E6">
            <v>9000</v>
          </cell>
          <cell r="F6">
            <v>8000</v>
          </cell>
        </row>
        <row r="7">
          <cell r="E7">
            <v>26000</v>
          </cell>
          <cell r="F7">
            <v>23000</v>
          </cell>
        </row>
        <row r="8">
          <cell r="E8">
            <v>18000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TOTAL1 "/>
      <sheetName val="TOTAL2  "/>
      <sheetName val="TOTAL3"/>
      <sheetName val="3지구단위"/>
      <sheetName val="5지구단위"/>
      <sheetName val="100만평"/>
      <sheetName val="상수구조화편집부표"/>
      <sheetName val="직접인건비"/>
      <sheetName val="직접경비"/>
      <sheetName val="터파기및재료"/>
      <sheetName val="기기리스트"/>
      <sheetName val="98수문일위"/>
      <sheetName val="재료비"/>
      <sheetName val="단가"/>
      <sheetName val="2.가정단면"/>
      <sheetName val="라.공사비"/>
      <sheetName val="다.도서인쇄비"/>
      <sheetName val="data"/>
      <sheetName val="9811"/>
      <sheetName val="노임"/>
      <sheetName val="접속도로1"/>
      <sheetName val="DATE"/>
      <sheetName val="Sheet2"/>
      <sheetName val="4차원가계산서"/>
      <sheetName val="①범용도입"/>
      <sheetName val="_산근5_"/>
      <sheetName val="관접합및부설"/>
      <sheetName val="수원공사비"/>
      <sheetName val="물가시세표지"/>
      <sheetName val="물가시세표"/>
      <sheetName val="물가시세비교"/>
      <sheetName val="노임단가표지"/>
      <sheetName val="노임단가"/>
      <sheetName val="일위대가조견표"/>
      <sheetName val="일위대가"/>
      <sheetName val="적용건축"/>
      <sheetName val="설계명세"/>
      <sheetName val="9509"/>
      <sheetName val="수량산출"/>
      <sheetName val="산출내역서집계표"/>
      <sheetName val="단가산출"/>
      <sheetName val="급연97"/>
      <sheetName val="환경평가"/>
      <sheetName val="인구"/>
      <sheetName val="석재장조사"/>
      <sheetName val="2. 단가"/>
      <sheetName val="설계기준"/>
      <sheetName val="내역1"/>
      <sheetName val="인건비"/>
      <sheetName val="공비대비"/>
    </sheetNames>
    <sheetDataSet>
      <sheetData sheetId="0" refreshError="1"/>
      <sheetData sheetId="1" refreshError="1"/>
      <sheetData sheetId="2" refreshError="1"/>
      <sheetData sheetId="3" refreshError="1">
        <row r="7">
          <cell r="O7" t="str">
            <v>수평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view="pageBreakPreview" zoomScale="85" zoomScaleNormal="100" zoomScaleSheetLayoutView="85" workbookViewId="0">
      <selection activeCell="F9" sqref="F9"/>
    </sheetView>
  </sheetViews>
  <sheetFormatPr defaultRowHeight="24" customHeight="1"/>
  <cols>
    <col min="1" max="1" width="28" style="18" customWidth="1"/>
    <col min="2" max="2" width="12.6640625" style="19" customWidth="1"/>
    <col min="3" max="3" width="10.109375" style="19" customWidth="1"/>
    <col min="4" max="4" width="11.33203125" style="20" customWidth="1"/>
    <col min="5" max="5" width="13.33203125" style="20" customWidth="1"/>
    <col min="6" max="6" width="17.44140625" style="20" customWidth="1"/>
    <col min="7" max="7" width="17.44140625" style="18" customWidth="1"/>
    <col min="8" max="8" width="15.44140625" style="18" customWidth="1"/>
    <col min="9" max="9" width="11.44140625" style="18" bestFit="1" customWidth="1"/>
    <col min="10" max="16384" width="8.88671875" style="18"/>
  </cols>
  <sheetData>
    <row r="1" spans="1:9" s="1" customFormat="1" ht="24" customHeight="1">
      <c r="A1" s="51" t="s">
        <v>0</v>
      </c>
      <c r="B1" s="51" t="s">
        <v>1</v>
      </c>
      <c r="C1" s="51" t="s">
        <v>2</v>
      </c>
      <c r="D1" s="52" t="s">
        <v>3</v>
      </c>
      <c r="E1" s="52" t="s">
        <v>4</v>
      </c>
      <c r="F1" s="52" t="s">
        <v>5</v>
      </c>
      <c r="G1" s="51" t="s">
        <v>6</v>
      </c>
    </row>
    <row r="2" spans="1:9" s="1" customFormat="1" ht="24" customHeight="1">
      <c r="A2" s="51"/>
      <c r="B2" s="51"/>
      <c r="C2" s="51"/>
      <c r="D2" s="52"/>
      <c r="E2" s="52"/>
      <c r="F2" s="52"/>
      <c r="G2" s="51"/>
    </row>
    <row r="3" spans="1:9" s="1" customFormat="1" ht="47.25" customHeight="1">
      <c r="A3" s="2" t="s">
        <v>74</v>
      </c>
      <c r="B3" s="3"/>
      <c r="C3" s="3"/>
      <c r="D3" s="4"/>
      <c r="E3" s="5"/>
      <c r="F3" s="6">
        <f>F12</f>
        <v>20000000</v>
      </c>
      <c r="G3" s="3"/>
      <c r="H3" s="7"/>
    </row>
    <row r="4" spans="1:9" s="1" customFormat="1" ht="47.25" customHeight="1">
      <c r="A4" s="8" t="s">
        <v>7</v>
      </c>
      <c r="B4" s="3"/>
      <c r="C4" s="3"/>
      <c r="D4" s="3"/>
      <c r="E4" s="9"/>
      <c r="F4" s="10">
        <f>SUM(F5:F6)</f>
        <v>9446173</v>
      </c>
      <c r="G4" s="3"/>
    </row>
    <row r="5" spans="1:9" s="1" customFormat="1" ht="47.25" customHeight="1">
      <c r="A5" s="8" t="s">
        <v>8</v>
      </c>
      <c r="B5" s="3"/>
      <c r="C5" s="3" t="s">
        <v>9</v>
      </c>
      <c r="D5" s="3">
        <v>1</v>
      </c>
      <c r="E5" s="9">
        <f>+'산출근거(프로그램)'!B13</f>
        <v>6747267</v>
      </c>
      <c r="F5" s="10">
        <f>D5*E5</f>
        <v>6747267</v>
      </c>
      <c r="G5" s="3"/>
    </row>
    <row r="6" spans="1:9" s="1" customFormat="1" ht="47.25" customHeight="1">
      <c r="A6" s="8" t="s">
        <v>66</v>
      </c>
      <c r="B6" s="3"/>
      <c r="C6" s="3" t="s">
        <v>9</v>
      </c>
      <c r="D6" s="3">
        <v>1</v>
      </c>
      <c r="E6" s="9">
        <f>+'산출근거(프로그램)'!B44</f>
        <v>2698906</v>
      </c>
      <c r="F6" s="10">
        <f>D6*E6</f>
        <v>2698906</v>
      </c>
      <c r="G6" s="3"/>
    </row>
    <row r="7" spans="1:9" s="1" customFormat="1" ht="47.25" customHeight="1">
      <c r="A7" s="8" t="s">
        <v>67</v>
      </c>
      <c r="B7" s="3"/>
      <c r="C7" s="3" t="s">
        <v>9</v>
      </c>
      <c r="D7" s="3">
        <v>1</v>
      </c>
      <c r="E7" s="10"/>
      <c r="F7" s="10">
        <f>ROUND(F5*1,)</f>
        <v>6747267</v>
      </c>
      <c r="G7" s="3"/>
    </row>
    <row r="8" spans="1:9" s="1" customFormat="1" ht="47.25" customHeight="1">
      <c r="A8" s="11" t="s">
        <v>20</v>
      </c>
      <c r="B8" s="12"/>
      <c r="C8" s="12" t="s">
        <v>9</v>
      </c>
      <c r="D8" s="12">
        <v>1</v>
      </c>
      <c r="E8" s="13"/>
      <c r="F8" s="13">
        <f>ROUND((F7+F5)*0.2,)-INT(H8/1.1)-1</f>
        <v>2698906</v>
      </c>
      <c r="G8" s="12"/>
      <c r="I8" s="1">
        <v>166773</v>
      </c>
    </row>
    <row r="9" spans="1:9" s="1" customFormat="1" ht="47.25" customHeight="1">
      <c r="A9" s="14" t="s">
        <v>10</v>
      </c>
      <c r="B9" s="3"/>
      <c r="C9" s="3"/>
      <c r="D9" s="3"/>
      <c r="E9" s="10"/>
      <c r="F9" s="15">
        <f>F8+F7+F4</f>
        <v>18892346</v>
      </c>
      <c r="G9" s="4" t="s">
        <v>11</v>
      </c>
      <c r="H9" s="16"/>
    </row>
    <row r="10" spans="1:9" s="1" customFormat="1" ht="47.25" customHeight="1">
      <c r="A10" s="8" t="s">
        <v>12</v>
      </c>
      <c r="B10" s="3"/>
      <c r="C10" s="3" t="s">
        <v>13</v>
      </c>
      <c r="D10" s="3">
        <v>1</v>
      </c>
      <c r="E10" s="17"/>
      <c r="F10" s="10">
        <f>INT(F9*0.1)</f>
        <v>1889234</v>
      </c>
      <c r="G10" s="3"/>
    </row>
    <row r="11" spans="1:9" s="1" customFormat="1" ht="47.25" customHeight="1">
      <c r="A11" s="8" t="s">
        <v>21</v>
      </c>
      <c r="B11" s="26"/>
      <c r="C11" s="26"/>
      <c r="D11" s="26"/>
      <c r="E11" s="17"/>
      <c r="F11" s="10">
        <f>+'산출근거(프로그램)'!C53</f>
        <v>-781580</v>
      </c>
      <c r="G11" s="26"/>
    </row>
    <row r="12" spans="1:9" s="1" customFormat="1" ht="47.25" customHeight="1">
      <c r="A12" s="14" t="s">
        <v>14</v>
      </c>
      <c r="B12" s="3"/>
      <c r="C12" s="3"/>
      <c r="D12" s="3"/>
      <c r="E12" s="17"/>
      <c r="F12" s="15">
        <f>SUM(F9:F11)</f>
        <v>20000000</v>
      </c>
      <c r="G12" s="3"/>
    </row>
    <row r="81" spans="1:10" s="19" customFormat="1" ht="24" customHeight="1">
      <c r="A81" s="18" t="s">
        <v>15</v>
      </c>
      <c r="D81" s="20"/>
      <c r="E81" s="20"/>
      <c r="F81" s="20"/>
      <c r="G81" s="18"/>
      <c r="H81" s="18"/>
      <c r="I81" s="18"/>
      <c r="J81" s="18"/>
    </row>
    <row r="82" spans="1:10" s="19" customFormat="1" ht="24" customHeight="1">
      <c r="A82" s="18" t="s">
        <v>16</v>
      </c>
      <c r="D82" s="20"/>
      <c r="E82" s="20"/>
      <c r="F82" s="20"/>
      <c r="G82" s="18"/>
      <c r="H82" s="18"/>
      <c r="I82" s="18"/>
      <c r="J82" s="18"/>
    </row>
    <row r="83" spans="1:10" s="19" customFormat="1" ht="24" customHeight="1">
      <c r="A83" s="18" t="s">
        <v>17</v>
      </c>
      <c r="D83" s="20"/>
      <c r="E83" s="20"/>
      <c r="F83" s="20"/>
      <c r="G83" s="18"/>
      <c r="H83" s="18"/>
      <c r="I83" s="18"/>
      <c r="J83" s="18"/>
    </row>
  </sheetData>
  <mergeCells count="7">
    <mergeCell ref="G1:G2"/>
    <mergeCell ref="A1:A2"/>
    <mergeCell ref="B1:B2"/>
    <mergeCell ref="C1:C2"/>
    <mergeCell ref="D1:D2"/>
    <mergeCell ref="E1:E2"/>
    <mergeCell ref="F1:F2"/>
  </mergeCells>
  <phoneticPr fontId="4" type="noConversion"/>
  <printOptions horizontalCentered="1"/>
  <pageMargins left="0.74803149606299213" right="0.55118110236220474" top="0.82677165354330717" bottom="0.70866141732283472" header="0.51181102362204722" footer="0.51181102362204722"/>
  <pageSetup paperSize="9" scale="8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3:AN31"/>
  <sheetViews>
    <sheetView view="pageBreakPreview" zoomScaleNormal="75" zoomScaleSheetLayoutView="100" workbookViewId="0">
      <selection activeCell="J27" sqref="J27"/>
    </sheetView>
  </sheetViews>
  <sheetFormatPr defaultColWidth="2.77734375" defaultRowHeight="13.5"/>
  <cols>
    <col min="1" max="40" width="2.77734375" style="1" customWidth="1"/>
    <col min="41" max="41" width="7.33203125" style="1" customWidth="1"/>
    <col min="42" max="16384" width="2.77734375" style="1"/>
  </cols>
  <sheetData>
    <row r="3" spans="1:40" s="21" customFormat="1" ht="13.5" customHeight="1"/>
    <row r="4" spans="1:40" s="21" customFormat="1" ht="13.5" customHeight="1"/>
    <row r="5" spans="1:40" ht="13.5" customHeight="1"/>
    <row r="6" spans="1:40" ht="13.5" customHeight="1"/>
    <row r="13" spans="1:40" ht="33.75">
      <c r="A13" s="22" t="s">
        <v>18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</row>
    <row r="31" spans="18:22">
      <c r="R31" s="24"/>
      <c r="S31" s="24"/>
      <c r="T31" s="53"/>
      <c r="U31" s="53"/>
      <c r="V31" s="25"/>
    </row>
  </sheetData>
  <mergeCells count="1">
    <mergeCell ref="T31:U31"/>
  </mergeCells>
  <phoneticPr fontId="4" type="noConversion"/>
  <pageMargins left="0.98425196850393704" right="0.55118110236220474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showGridLines="0" topLeftCell="A4" zoomScaleNormal="100" workbookViewId="0">
      <selection activeCell="B13" activeCellId="1" sqref="B44:C44 B13:C13"/>
    </sheetView>
  </sheetViews>
  <sheetFormatPr defaultRowHeight="16.5"/>
  <cols>
    <col min="1" max="1" width="18.109375" style="27" customWidth="1"/>
    <col min="2" max="2" width="12.33203125" style="27" customWidth="1"/>
    <col min="3" max="3" width="9.109375" style="27" customWidth="1"/>
    <col min="4" max="4" width="14.5546875" style="27" customWidth="1"/>
    <col min="5" max="5" width="4.44140625" style="27" customWidth="1"/>
    <col min="6" max="7" width="2.77734375" style="27" customWidth="1"/>
    <col min="8" max="8" width="2.21875" style="27" customWidth="1"/>
    <col min="9" max="10" width="2.77734375" style="27" customWidth="1"/>
    <col min="11" max="11" width="8.21875" style="27" customWidth="1"/>
    <col min="12" max="12" width="2.109375" style="27" customWidth="1"/>
    <col min="13" max="16384" width="8.88671875" style="27"/>
  </cols>
  <sheetData>
    <row r="1" spans="1:12" ht="31.5" customHeight="1">
      <c r="A1" s="86" t="s">
        <v>65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1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>
      <c r="A3" s="75" t="s">
        <v>64</v>
      </c>
      <c r="B3" s="75"/>
      <c r="C3" s="75"/>
      <c r="D3" s="75"/>
      <c r="E3" s="28"/>
      <c r="F3" s="28"/>
      <c r="G3" s="28"/>
      <c r="H3" s="28"/>
      <c r="I3" s="28"/>
      <c r="J3" s="28"/>
      <c r="K3" s="28"/>
      <c r="L3" s="28"/>
    </row>
    <row r="4" spans="1:12" ht="1.5" customHeight="1">
      <c r="A4" s="54"/>
      <c r="B4" s="55"/>
      <c r="C4" s="55"/>
      <c r="D4" s="56"/>
      <c r="E4" s="28"/>
      <c r="F4" s="28"/>
      <c r="G4" s="28"/>
      <c r="H4" s="28"/>
      <c r="I4" s="28"/>
      <c r="J4" s="28"/>
      <c r="K4" s="28"/>
      <c r="L4" s="28"/>
    </row>
    <row r="5" spans="1:12" ht="22.5" customHeight="1">
      <c r="A5" s="42" t="s">
        <v>63</v>
      </c>
      <c r="B5" s="87" t="s">
        <v>62</v>
      </c>
      <c r="C5" s="88"/>
      <c r="D5" s="89"/>
      <c r="E5" s="28"/>
      <c r="F5" s="28"/>
      <c r="G5" s="28"/>
      <c r="H5" s="28"/>
      <c r="I5" s="28"/>
      <c r="J5" s="28"/>
      <c r="K5" s="28"/>
      <c r="L5" s="28"/>
    </row>
    <row r="6" spans="1:12" ht="18.75" customHeight="1">
      <c r="A6" s="90" t="s">
        <v>75</v>
      </c>
      <c r="B6" s="41" t="s">
        <v>61</v>
      </c>
      <c r="C6" s="41" t="s">
        <v>60</v>
      </c>
      <c r="D6" s="41" t="s">
        <v>59</v>
      </c>
      <c r="E6" s="28"/>
      <c r="F6" s="28"/>
      <c r="G6" s="28"/>
      <c r="H6" s="28"/>
      <c r="I6" s="28"/>
      <c r="J6" s="28"/>
      <c r="K6" s="28"/>
      <c r="L6" s="28"/>
    </row>
    <row r="7" spans="1:12" ht="18.75" customHeight="1">
      <c r="A7" s="91"/>
      <c r="B7" s="41" t="s">
        <v>58</v>
      </c>
      <c r="C7" s="41" t="s">
        <v>57</v>
      </c>
      <c r="D7" s="41" t="s">
        <v>56</v>
      </c>
      <c r="E7" s="28"/>
      <c r="F7" s="28"/>
      <c r="G7" s="28"/>
      <c r="H7" s="28"/>
      <c r="I7" s="28"/>
      <c r="J7" s="28"/>
      <c r="K7" s="28"/>
      <c r="L7" s="28"/>
    </row>
    <row r="8" spans="1:12" ht="1.5" customHeight="1">
      <c r="A8" s="54"/>
      <c r="B8" s="55"/>
      <c r="C8" s="55"/>
      <c r="D8" s="56"/>
      <c r="E8" s="28"/>
      <c r="F8" s="28"/>
      <c r="G8" s="28"/>
      <c r="H8" s="28"/>
      <c r="I8" s="28"/>
      <c r="J8" s="28"/>
      <c r="K8" s="28"/>
      <c r="L8" s="28"/>
    </row>
    <row r="9" spans="1:12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</row>
    <row r="10" spans="1:12">
      <c r="A10" s="85" t="s">
        <v>55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28"/>
    </row>
    <row r="11" spans="1:12">
      <c r="A11" s="75" t="s">
        <v>54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28"/>
    </row>
    <row r="12" spans="1:12" ht="22.5" customHeight="1">
      <c r="A12" s="34" t="s">
        <v>33</v>
      </c>
      <c r="B12" s="64" t="s">
        <v>32</v>
      </c>
      <c r="C12" s="65"/>
      <c r="D12" s="64" t="s">
        <v>31</v>
      </c>
      <c r="E12" s="66"/>
      <c r="F12" s="66"/>
      <c r="G12" s="66"/>
      <c r="H12" s="66"/>
      <c r="I12" s="66"/>
      <c r="J12" s="66"/>
      <c r="K12" s="65"/>
      <c r="L12" s="28"/>
    </row>
    <row r="13" spans="1:12" ht="22.5" customHeight="1">
      <c r="A13" s="40" t="s">
        <v>53</v>
      </c>
      <c r="B13" s="69">
        <f>+K20+K26+K32+K39</f>
        <v>6747267</v>
      </c>
      <c r="C13" s="70"/>
      <c r="D13" s="71"/>
      <c r="E13" s="72"/>
      <c r="F13" s="72"/>
      <c r="G13" s="72"/>
      <c r="H13" s="72"/>
      <c r="I13" s="72"/>
      <c r="J13" s="72"/>
      <c r="K13" s="73"/>
      <c r="L13" s="28"/>
    </row>
    <row r="14" spans="1:1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</row>
    <row r="15" spans="1:12" ht="15" customHeight="1">
      <c r="A15" s="79" t="s">
        <v>52</v>
      </c>
      <c r="B15" s="39" t="s">
        <v>48</v>
      </c>
      <c r="C15" s="39" t="s">
        <v>32</v>
      </c>
      <c r="D15" s="39"/>
      <c r="E15" s="71" t="s">
        <v>47</v>
      </c>
      <c r="F15" s="73"/>
      <c r="G15" s="39"/>
      <c r="H15" s="71" t="s">
        <v>46</v>
      </c>
      <c r="I15" s="73"/>
      <c r="J15" s="39"/>
      <c r="K15" s="39" t="s">
        <v>38</v>
      </c>
      <c r="L15" s="28"/>
    </row>
    <row r="16" spans="1:12" ht="15" customHeight="1">
      <c r="A16" s="80"/>
      <c r="B16" s="46" t="s">
        <v>45</v>
      </c>
      <c r="C16" s="45">
        <v>312331</v>
      </c>
      <c r="D16" s="46" t="s">
        <v>40</v>
      </c>
      <c r="E16" s="46">
        <v>1.3</v>
      </c>
      <c r="F16" s="46" t="s">
        <v>41</v>
      </c>
      <c r="G16" s="46" t="s">
        <v>40</v>
      </c>
      <c r="H16" s="46">
        <v>1</v>
      </c>
      <c r="I16" s="46" t="s">
        <v>19</v>
      </c>
      <c r="J16" s="46" t="s">
        <v>39</v>
      </c>
      <c r="K16" s="37">
        <f>+INT(C16*E16*H16)</f>
        <v>406030</v>
      </c>
      <c r="L16" s="28"/>
    </row>
    <row r="17" spans="1:12" ht="15" customHeight="1">
      <c r="A17" s="80"/>
      <c r="B17" s="46" t="s">
        <v>44</v>
      </c>
      <c r="C17" s="45">
        <v>240863</v>
      </c>
      <c r="D17" s="46" t="s">
        <v>40</v>
      </c>
      <c r="E17" s="46">
        <v>0.6</v>
      </c>
      <c r="F17" s="46" t="s">
        <v>41</v>
      </c>
      <c r="G17" s="46" t="s">
        <v>40</v>
      </c>
      <c r="H17" s="46">
        <v>1</v>
      </c>
      <c r="I17" s="46" t="s">
        <v>19</v>
      </c>
      <c r="J17" s="46" t="s">
        <v>39</v>
      </c>
      <c r="K17" s="37">
        <f>+INT(C17*E17*H17)</f>
        <v>144517</v>
      </c>
      <c r="L17" s="28"/>
    </row>
    <row r="18" spans="1:12" ht="15" customHeight="1">
      <c r="A18" s="80"/>
      <c r="B18" s="46" t="s">
        <v>43</v>
      </c>
      <c r="C18" s="45">
        <v>210967</v>
      </c>
      <c r="D18" s="46" t="s">
        <v>40</v>
      </c>
      <c r="E18" s="46">
        <v>3.5</v>
      </c>
      <c r="F18" s="46" t="s">
        <v>41</v>
      </c>
      <c r="G18" s="46" t="s">
        <v>40</v>
      </c>
      <c r="H18" s="46">
        <v>1</v>
      </c>
      <c r="I18" s="46" t="s">
        <v>19</v>
      </c>
      <c r="J18" s="46" t="s">
        <v>39</v>
      </c>
      <c r="K18" s="37">
        <f>+INT(C18*E18*H18)</f>
        <v>738384</v>
      </c>
      <c r="L18" s="28"/>
    </row>
    <row r="19" spans="1:12" ht="15" customHeight="1">
      <c r="A19" s="80"/>
      <c r="B19" s="46" t="s">
        <v>42</v>
      </c>
      <c r="C19" s="45">
        <v>143469</v>
      </c>
      <c r="D19" s="46" t="s">
        <v>40</v>
      </c>
      <c r="E19" s="46">
        <v>1.4</v>
      </c>
      <c r="F19" s="46" t="s">
        <v>41</v>
      </c>
      <c r="G19" s="46" t="s">
        <v>40</v>
      </c>
      <c r="H19" s="46">
        <v>1</v>
      </c>
      <c r="I19" s="46" t="s">
        <v>19</v>
      </c>
      <c r="J19" s="46" t="s">
        <v>39</v>
      </c>
      <c r="K19" s="37">
        <f>+INT(C19*E19*H19)</f>
        <v>200856</v>
      </c>
      <c r="L19" s="28"/>
    </row>
    <row r="20" spans="1:12" ht="15" customHeight="1">
      <c r="A20" s="81"/>
      <c r="B20" s="82" t="s">
        <v>38</v>
      </c>
      <c r="C20" s="83"/>
      <c r="D20" s="83"/>
      <c r="E20" s="83"/>
      <c r="F20" s="83"/>
      <c r="G20" s="83"/>
      <c r="H20" s="83"/>
      <c r="I20" s="83"/>
      <c r="J20" s="84"/>
      <c r="K20" s="36">
        <f>+K16+K17+K18+K19</f>
        <v>1489787</v>
      </c>
      <c r="L20" s="28"/>
    </row>
    <row r="21" spans="1:12">
      <c r="A21" s="78" t="s">
        <v>51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28"/>
    </row>
    <row r="22" spans="1:12" ht="15" customHeight="1">
      <c r="A22" s="79" t="s">
        <v>51</v>
      </c>
      <c r="B22" s="38" t="s">
        <v>48</v>
      </c>
      <c r="C22" s="38" t="s">
        <v>32</v>
      </c>
      <c r="D22" s="38"/>
      <c r="E22" s="71" t="s">
        <v>47</v>
      </c>
      <c r="F22" s="73"/>
      <c r="G22" s="38"/>
      <c r="H22" s="71" t="s">
        <v>46</v>
      </c>
      <c r="I22" s="73"/>
      <c r="J22" s="38"/>
      <c r="K22" s="38" t="s">
        <v>38</v>
      </c>
      <c r="L22" s="28"/>
    </row>
    <row r="23" spans="1:12" ht="15" customHeight="1">
      <c r="A23" s="80"/>
      <c r="B23" s="47" t="s">
        <v>44</v>
      </c>
      <c r="C23" s="45">
        <v>240863</v>
      </c>
      <c r="D23" s="47" t="s">
        <v>40</v>
      </c>
      <c r="E23" s="47">
        <v>4</v>
      </c>
      <c r="F23" s="47" t="s">
        <v>41</v>
      </c>
      <c r="G23" s="47" t="s">
        <v>40</v>
      </c>
      <c r="H23" s="47">
        <v>1</v>
      </c>
      <c r="I23" s="47" t="s">
        <v>19</v>
      </c>
      <c r="J23" s="47" t="s">
        <v>39</v>
      </c>
      <c r="K23" s="37">
        <f t="shared" ref="K23:K25" si="0">+INT(C23*E23*H23)</f>
        <v>963452</v>
      </c>
      <c r="L23" s="28"/>
    </row>
    <row r="24" spans="1:12" ht="15" customHeight="1">
      <c r="A24" s="80"/>
      <c r="B24" s="47" t="s">
        <v>43</v>
      </c>
      <c r="C24" s="45">
        <v>210967</v>
      </c>
      <c r="D24" s="47" t="s">
        <v>40</v>
      </c>
      <c r="E24" s="47">
        <v>3.6</v>
      </c>
      <c r="F24" s="47" t="s">
        <v>41</v>
      </c>
      <c r="G24" s="47" t="s">
        <v>40</v>
      </c>
      <c r="H24" s="47">
        <v>1</v>
      </c>
      <c r="I24" s="47" t="s">
        <v>19</v>
      </c>
      <c r="J24" s="47" t="s">
        <v>39</v>
      </c>
      <c r="K24" s="37">
        <f t="shared" si="0"/>
        <v>759481</v>
      </c>
      <c r="L24" s="28"/>
    </row>
    <row r="25" spans="1:12" ht="15" customHeight="1">
      <c r="A25" s="80"/>
      <c r="B25" s="47" t="s">
        <v>42</v>
      </c>
      <c r="C25" s="45">
        <v>143469</v>
      </c>
      <c r="D25" s="47" t="s">
        <v>40</v>
      </c>
      <c r="E25" s="47">
        <v>2</v>
      </c>
      <c r="F25" s="47" t="s">
        <v>41</v>
      </c>
      <c r="G25" s="47" t="s">
        <v>40</v>
      </c>
      <c r="H25" s="47">
        <v>1</v>
      </c>
      <c r="I25" s="47" t="s">
        <v>19</v>
      </c>
      <c r="J25" s="47" t="s">
        <v>39</v>
      </c>
      <c r="K25" s="37">
        <f t="shared" si="0"/>
        <v>286938</v>
      </c>
      <c r="L25" s="28"/>
    </row>
    <row r="26" spans="1:12" ht="15" customHeight="1">
      <c r="A26" s="81"/>
      <c r="B26" s="82" t="s">
        <v>38</v>
      </c>
      <c r="C26" s="83"/>
      <c r="D26" s="83"/>
      <c r="E26" s="83"/>
      <c r="F26" s="83"/>
      <c r="G26" s="83"/>
      <c r="H26" s="83"/>
      <c r="I26" s="83"/>
      <c r="J26" s="84"/>
      <c r="K26" s="36">
        <f>+K23+K24+K25</f>
        <v>2009871</v>
      </c>
      <c r="L26" s="28"/>
    </row>
    <row r="27" spans="1:12">
      <c r="A27" s="78" t="s">
        <v>50</v>
      </c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28"/>
    </row>
    <row r="28" spans="1:12" ht="15" customHeight="1">
      <c r="A28" s="79" t="s">
        <v>50</v>
      </c>
      <c r="B28" s="38" t="s">
        <v>48</v>
      </c>
      <c r="C28" s="38" t="s">
        <v>32</v>
      </c>
      <c r="D28" s="38"/>
      <c r="E28" s="71" t="s">
        <v>47</v>
      </c>
      <c r="F28" s="73"/>
      <c r="G28" s="38"/>
      <c r="H28" s="71" t="s">
        <v>46</v>
      </c>
      <c r="I28" s="73"/>
      <c r="J28" s="38"/>
      <c r="K28" s="38" t="s">
        <v>38</v>
      </c>
      <c r="L28" s="28"/>
    </row>
    <row r="29" spans="1:12" ht="15" customHeight="1">
      <c r="A29" s="80"/>
      <c r="B29" s="48" t="s">
        <v>44</v>
      </c>
      <c r="C29" s="45">
        <v>240863</v>
      </c>
      <c r="D29" s="48" t="s">
        <v>40</v>
      </c>
      <c r="E29" s="48">
        <v>0.6</v>
      </c>
      <c r="F29" s="48" t="s">
        <v>41</v>
      </c>
      <c r="G29" s="48" t="s">
        <v>40</v>
      </c>
      <c r="H29" s="48">
        <v>1</v>
      </c>
      <c r="I29" s="48" t="s">
        <v>19</v>
      </c>
      <c r="J29" s="48" t="s">
        <v>39</v>
      </c>
      <c r="K29" s="37">
        <f t="shared" ref="K29:K31" si="1">+INT(C29*E29*H29)</f>
        <v>144517</v>
      </c>
      <c r="L29" s="28"/>
    </row>
    <row r="30" spans="1:12" ht="15" customHeight="1">
      <c r="A30" s="80"/>
      <c r="B30" s="48" t="s">
        <v>43</v>
      </c>
      <c r="C30" s="45">
        <v>210967</v>
      </c>
      <c r="D30" s="48" t="s">
        <v>40</v>
      </c>
      <c r="E30" s="48">
        <v>2.4</v>
      </c>
      <c r="F30" s="48" t="s">
        <v>41</v>
      </c>
      <c r="G30" s="48" t="s">
        <v>40</v>
      </c>
      <c r="H30" s="48">
        <v>1</v>
      </c>
      <c r="I30" s="48" t="s">
        <v>19</v>
      </c>
      <c r="J30" s="48" t="s">
        <v>39</v>
      </c>
      <c r="K30" s="37">
        <f t="shared" si="1"/>
        <v>506320</v>
      </c>
      <c r="L30" s="28"/>
    </row>
    <row r="31" spans="1:12" ht="15" customHeight="1">
      <c r="A31" s="80"/>
      <c r="B31" s="48" t="s">
        <v>42</v>
      </c>
      <c r="C31" s="45">
        <v>143469</v>
      </c>
      <c r="D31" s="48" t="s">
        <v>40</v>
      </c>
      <c r="E31" s="48">
        <v>2.4</v>
      </c>
      <c r="F31" s="48" t="s">
        <v>41</v>
      </c>
      <c r="G31" s="48" t="s">
        <v>40</v>
      </c>
      <c r="H31" s="48">
        <v>1</v>
      </c>
      <c r="I31" s="48" t="s">
        <v>19</v>
      </c>
      <c r="J31" s="48" t="s">
        <v>39</v>
      </c>
      <c r="K31" s="37">
        <f t="shared" si="1"/>
        <v>344325</v>
      </c>
      <c r="L31" s="28"/>
    </row>
    <row r="32" spans="1:12" ht="15" customHeight="1">
      <c r="A32" s="81"/>
      <c r="B32" s="82" t="s">
        <v>38</v>
      </c>
      <c r="C32" s="83"/>
      <c r="D32" s="83"/>
      <c r="E32" s="83"/>
      <c r="F32" s="83"/>
      <c r="G32" s="83"/>
      <c r="H32" s="83"/>
      <c r="I32" s="83"/>
      <c r="J32" s="84"/>
      <c r="K32" s="36">
        <f>+K29+K30+K31</f>
        <v>995162</v>
      </c>
      <c r="L32" s="28"/>
    </row>
    <row r="33" spans="1:12">
      <c r="A33" s="78" t="s">
        <v>49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28"/>
    </row>
    <row r="34" spans="1:12" ht="15" customHeight="1">
      <c r="A34" s="79" t="s">
        <v>49</v>
      </c>
      <c r="B34" s="38" t="s">
        <v>48</v>
      </c>
      <c r="C34" s="38" t="s">
        <v>32</v>
      </c>
      <c r="D34" s="38"/>
      <c r="E34" s="71" t="s">
        <v>47</v>
      </c>
      <c r="F34" s="73"/>
      <c r="G34" s="38"/>
      <c r="H34" s="71" t="s">
        <v>46</v>
      </c>
      <c r="I34" s="73"/>
      <c r="J34" s="38"/>
      <c r="K34" s="38" t="s">
        <v>38</v>
      </c>
      <c r="L34" s="28"/>
    </row>
    <row r="35" spans="1:12" ht="15" customHeight="1">
      <c r="A35" s="80"/>
      <c r="B35" s="49" t="s">
        <v>45</v>
      </c>
      <c r="C35" s="45">
        <v>312331</v>
      </c>
      <c r="D35" s="49" t="s">
        <v>40</v>
      </c>
      <c r="E35" s="49">
        <v>1.2</v>
      </c>
      <c r="F35" s="49" t="s">
        <v>41</v>
      </c>
      <c r="G35" s="49" t="s">
        <v>40</v>
      </c>
      <c r="H35" s="49">
        <v>1</v>
      </c>
      <c r="I35" s="49" t="s">
        <v>19</v>
      </c>
      <c r="J35" s="49" t="s">
        <v>39</v>
      </c>
      <c r="K35" s="37">
        <f t="shared" ref="K35:K38" si="2">+INT(C35*E35*H35)</f>
        <v>374797</v>
      </c>
      <c r="L35" s="28"/>
    </row>
    <row r="36" spans="1:12" ht="15" customHeight="1">
      <c r="A36" s="80"/>
      <c r="B36" s="49" t="s">
        <v>44</v>
      </c>
      <c r="C36" s="45">
        <v>240863</v>
      </c>
      <c r="D36" s="49" t="s">
        <v>40</v>
      </c>
      <c r="E36" s="49">
        <v>2.4</v>
      </c>
      <c r="F36" s="49" t="s">
        <v>41</v>
      </c>
      <c r="G36" s="49" t="s">
        <v>40</v>
      </c>
      <c r="H36" s="49">
        <v>1</v>
      </c>
      <c r="I36" s="49" t="s">
        <v>19</v>
      </c>
      <c r="J36" s="49" t="s">
        <v>39</v>
      </c>
      <c r="K36" s="37">
        <f t="shared" si="2"/>
        <v>578071</v>
      </c>
      <c r="L36" s="28"/>
    </row>
    <row r="37" spans="1:12" ht="15" customHeight="1">
      <c r="A37" s="80"/>
      <c r="B37" s="49" t="s">
        <v>43</v>
      </c>
      <c r="C37" s="45">
        <v>210967</v>
      </c>
      <c r="D37" s="49" t="s">
        <v>40</v>
      </c>
      <c r="E37" s="49">
        <v>4.8</v>
      </c>
      <c r="F37" s="49" t="s">
        <v>41</v>
      </c>
      <c r="G37" s="49" t="s">
        <v>40</v>
      </c>
      <c r="H37" s="49">
        <v>1</v>
      </c>
      <c r="I37" s="49" t="s">
        <v>19</v>
      </c>
      <c r="J37" s="49" t="s">
        <v>39</v>
      </c>
      <c r="K37" s="37">
        <f t="shared" si="2"/>
        <v>1012641</v>
      </c>
      <c r="L37" s="28"/>
    </row>
    <row r="38" spans="1:12" ht="15" customHeight="1">
      <c r="A38" s="80"/>
      <c r="B38" s="49" t="s">
        <v>42</v>
      </c>
      <c r="C38" s="45">
        <v>143469</v>
      </c>
      <c r="D38" s="49" t="s">
        <v>40</v>
      </c>
      <c r="E38" s="49">
        <v>2</v>
      </c>
      <c r="F38" s="49" t="s">
        <v>41</v>
      </c>
      <c r="G38" s="49" t="s">
        <v>40</v>
      </c>
      <c r="H38" s="49">
        <v>1</v>
      </c>
      <c r="I38" s="49" t="s">
        <v>19</v>
      </c>
      <c r="J38" s="49" t="s">
        <v>39</v>
      </c>
      <c r="K38" s="37">
        <f t="shared" si="2"/>
        <v>286938</v>
      </c>
      <c r="L38" s="28"/>
    </row>
    <row r="39" spans="1:12" ht="18.75" customHeight="1">
      <c r="A39" s="81"/>
      <c r="B39" s="71" t="s">
        <v>38</v>
      </c>
      <c r="C39" s="72"/>
      <c r="D39" s="72"/>
      <c r="E39" s="72"/>
      <c r="F39" s="72"/>
      <c r="G39" s="72"/>
      <c r="H39" s="72"/>
      <c r="I39" s="72"/>
      <c r="J39" s="73"/>
      <c r="K39" s="36">
        <f>+K35+K36+K37+K38</f>
        <v>2252447</v>
      </c>
      <c r="L39" s="28"/>
    </row>
    <row r="40" spans="1:1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</row>
    <row r="41" spans="1:12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2" spans="1:12">
      <c r="A42" s="75" t="s">
        <v>37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</row>
    <row r="43" spans="1:12" ht="22.5" customHeight="1">
      <c r="A43" s="34" t="s">
        <v>33</v>
      </c>
      <c r="B43" s="64" t="s">
        <v>32</v>
      </c>
      <c r="C43" s="65"/>
      <c r="D43" s="64" t="s">
        <v>31</v>
      </c>
      <c r="E43" s="66"/>
      <c r="F43" s="66"/>
      <c r="G43" s="66"/>
      <c r="H43" s="66"/>
      <c r="I43" s="66"/>
      <c r="J43" s="66"/>
      <c r="K43" s="66"/>
      <c r="L43" s="65"/>
    </row>
    <row r="44" spans="1:12" ht="22.5" customHeight="1">
      <c r="A44" s="35" t="s">
        <v>36</v>
      </c>
      <c r="B44" s="69">
        <f>+INT(B13*0.4)</f>
        <v>2698906</v>
      </c>
      <c r="C44" s="70"/>
      <c r="D44" s="71" t="s">
        <v>35</v>
      </c>
      <c r="E44" s="72"/>
      <c r="F44" s="72"/>
      <c r="G44" s="72"/>
      <c r="H44" s="72"/>
      <c r="I44" s="72"/>
      <c r="J44" s="72"/>
      <c r="K44" s="72"/>
      <c r="L44" s="73"/>
    </row>
    <row r="45" spans="1:1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</row>
    <row r="46" spans="1:12">
      <c r="A46" s="75" t="s">
        <v>34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28"/>
    </row>
    <row r="47" spans="1:12" ht="1.5" customHeight="1">
      <c r="A47" s="54"/>
      <c r="B47" s="55"/>
      <c r="C47" s="55"/>
      <c r="D47" s="55"/>
      <c r="E47" s="55"/>
      <c r="F47" s="55"/>
      <c r="G47" s="55"/>
      <c r="H47" s="55"/>
      <c r="I47" s="55"/>
      <c r="J47" s="55"/>
      <c r="K47" s="56"/>
      <c r="L47" s="28"/>
    </row>
    <row r="48" spans="1:12" ht="22.5" customHeight="1">
      <c r="A48" s="34" t="s">
        <v>33</v>
      </c>
      <c r="B48" s="64" t="s">
        <v>32</v>
      </c>
      <c r="C48" s="65"/>
      <c r="D48" s="64" t="s">
        <v>31</v>
      </c>
      <c r="E48" s="66"/>
      <c r="F48" s="66"/>
      <c r="G48" s="66"/>
      <c r="H48" s="66"/>
      <c r="I48" s="66"/>
      <c r="J48" s="66"/>
      <c r="K48" s="65"/>
      <c r="L48" s="28"/>
    </row>
    <row r="49" spans="1:12" ht="22.5" customHeight="1">
      <c r="A49" s="29" t="s">
        <v>30</v>
      </c>
      <c r="B49" s="62">
        <f>+B13*1</f>
        <v>6747267</v>
      </c>
      <c r="C49" s="63"/>
      <c r="D49" s="59" t="s">
        <v>29</v>
      </c>
      <c r="E49" s="60"/>
      <c r="F49" s="60"/>
      <c r="G49" s="60"/>
      <c r="H49" s="60"/>
      <c r="I49" s="60"/>
      <c r="J49" s="60"/>
      <c r="K49" s="61"/>
      <c r="L49" s="28"/>
    </row>
    <row r="50" spans="1:12">
      <c r="A50" s="29" t="s">
        <v>28</v>
      </c>
      <c r="B50" s="57">
        <f>+INT((B13+B49)*0.2)</f>
        <v>2698906</v>
      </c>
      <c r="C50" s="58"/>
      <c r="D50" s="59" t="s">
        <v>27</v>
      </c>
      <c r="E50" s="60"/>
      <c r="F50" s="60"/>
      <c r="G50" s="60"/>
      <c r="H50" s="60"/>
      <c r="I50" s="60"/>
      <c r="J50" s="60"/>
      <c r="K50" s="61"/>
      <c r="L50" s="28"/>
    </row>
    <row r="51" spans="1:12" ht="22.5" customHeight="1">
      <c r="A51" s="29" t="s">
        <v>26</v>
      </c>
      <c r="B51" s="62">
        <f>+B13+B44+B49+B50</f>
        <v>18892346</v>
      </c>
      <c r="C51" s="63"/>
      <c r="D51" s="59"/>
      <c r="E51" s="60"/>
      <c r="F51" s="60"/>
      <c r="G51" s="60"/>
      <c r="H51" s="60"/>
      <c r="I51" s="60"/>
      <c r="J51" s="60"/>
      <c r="K51" s="61"/>
      <c r="L51" s="28"/>
    </row>
    <row r="52" spans="1:12" ht="22.5" customHeight="1">
      <c r="A52" s="29" t="s">
        <v>25</v>
      </c>
      <c r="B52" s="57">
        <f>+INT(B51*0.1)</f>
        <v>1889234</v>
      </c>
      <c r="C52" s="58"/>
      <c r="D52" s="59" t="s">
        <v>24</v>
      </c>
      <c r="E52" s="60"/>
      <c r="F52" s="60"/>
      <c r="G52" s="60"/>
      <c r="H52" s="60"/>
      <c r="I52" s="60"/>
      <c r="J52" s="60"/>
      <c r="K52" s="61"/>
      <c r="L52" s="28"/>
    </row>
    <row r="53" spans="1:12" ht="22.5" customHeight="1">
      <c r="A53" s="29" t="s">
        <v>23</v>
      </c>
      <c r="B53" s="33"/>
      <c r="C53" s="32">
        <v>-781580</v>
      </c>
      <c r="D53" s="31"/>
      <c r="E53" s="31"/>
      <c r="F53" s="31"/>
      <c r="G53" s="31"/>
      <c r="H53" s="31"/>
      <c r="I53" s="31"/>
      <c r="J53" s="31"/>
      <c r="K53" s="30"/>
      <c r="L53" s="28"/>
    </row>
    <row r="54" spans="1:12" ht="22.5" customHeight="1">
      <c r="A54" s="29" t="s">
        <v>22</v>
      </c>
      <c r="B54" s="67">
        <f>+B51+B52+C53</f>
        <v>20000000</v>
      </c>
      <c r="C54" s="68"/>
      <c r="D54" s="59"/>
      <c r="E54" s="60"/>
      <c r="F54" s="60"/>
      <c r="G54" s="60"/>
      <c r="H54" s="60"/>
      <c r="I54" s="60"/>
      <c r="J54" s="60"/>
      <c r="K54" s="61"/>
      <c r="L54" s="28"/>
    </row>
    <row r="55" spans="1:12" ht="1.5" customHeight="1">
      <c r="A55" s="54"/>
      <c r="B55" s="55"/>
      <c r="C55" s="55"/>
      <c r="D55" s="55"/>
      <c r="E55" s="55"/>
      <c r="F55" s="55"/>
      <c r="G55" s="55"/>
      <c r="H55" s="55"/>
      <c r="I55" s="55"/>
      <c r="J55" s="55"/>
      <c r="K55" s="56"/>
      <c r="L55" s="28"/>
    </row>
  </sheetData>
  <mergeCells count="56">
    <mergeCell ref="A1:L1"/>
    <mergeCell ref="A3:D3"/>
    <mergeCell ref="A4:D4"/>
    <mergeCell ref="B5:D5"/>
    <mergeCell ref="A6:A7"/>
    <mergeCell ref="B26:J26"/>
    <mergeCell ref="A8:D8"/>
    <mergeCell ref="A9:L9"/>
    <mergeCell ref="A10:K10"/>
    <mergeCell ref="A11:K11"/>
    <mergeCell ref="B12:C12"/>
    <mergeCell ref="D12:K12"/>
    <mergeCell ref="B32:J32"/>
    <mergeCell ref="B13:C13"/>
    <mergeCell ref="D13:K13"/>
    <mergeCell ref="A14:L14"/>
    <mergeCell ref="A15:A20"/>
    <mergeCell ref="E15:F15"/>
    <mergeCell ref="H15:I15"/>
    <mergeCell ref="A21:K21"/>
    <mergeCell ref="A22:A26"/>
    <mergeCell ref="E22:F22"/>
    <mergeCell ref="H22:I22"/>
    <mergeCell ref="A27:K27"/>
    <mergeCell ref="A28:A32"/>
    <mergeCell ref="E28:F28"/>
    <mergeCell ref="H28:I28"/>
    <mergeCell ref="B20:J20"/>
    <mergeCell ref="A33:K33"/>
    <mergeCell ref="A34:A39"/>
    <mergeCell ref="E34:F34"/>
    <mergeCell ref="H34:I34"/>
    <mergeCell ref="B39:J39"/>
    <mergeCell ref="A40:L40"/>
    <mergeCell ref="A41:L41"/>
    <mergeCell ref="A42:L42"/>
    <mergeCell ref="B43:C43"/>
    <mergeCell ref="D43:L43"/>
    <mergeCell ref="B44:C44"/>
    <mergeCell ref="D44:L44"/>
    <mergeCell ref="A45:L45"/>
    <mergeCell ref="A46:K46"/>
    <mergeCell ref="A47:K47"/>
    <mergeCell ref="B48:C48"/>
    <mergeCell ref="D48:K48"/>
    <mergeCell ref="B49:C49"/>
    <mergeCell ref="D49:K49"/>
    <mergeCell ref="B54:C54"/>
    <mergeCell ref="D54:K54"/>
    <mergeCell ref="A55:K55"/>
    <mergeCell ref="B50:C50"/>
    <mergeCell ref="D50:K50"/>
    <mergeCell ref="B51:C51"/>
    <mergeCell ref="D51:K51"/>
    <mergeCell ref="B52:C52"/>
    <mergeCell ref="D52:K52"/>
  </mergeCells>
  <phoneticPr fontId="4" type="noConversion"/>
  <pageMargins left="0.75" right="0.75" top="1" bottom="1" header="0.5" footer="0.5"/>
  <pageSetup paperSize="9" scale="91" orientation="portrait" r:id="rId1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6" sqref="C26"/>
    </sheetView>
  </sheetViews>
  <sheetFormatPr defaultRowHeight="13.5"/>
  <sheetData/>
  <phoneticPr fontId="4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tabSelected="1" zoomScaleNormal="100" workbookViewId="0">
      <selection activeCell="I10" sqref="I10"/>
    </sheetView>
  </sheetViews>
  <sheetFormatPr defaultRowHeight="13.5"/>
  <cols>
    <col min="1" max="1" width="12.77734375" customWidth="1"/>
    <col min="2" max="2" width="15.6640625" customWidth="1"/>
    <col min="3" max="3" width="14.21875" customWidth="1"/>
    <col min="4" max="4" width="10" customWidth="1"/>
  </cols>
  <sheetData>
    <row r="1" spans="1:18" ht="16.5">
      <c r="A1" s="50" t="s">
        <v>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16.5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19.5" customHeight="1">
      <c r="A3" s="44" t="s">
        <v>69</v>
      </c>
      <c r="B3" s="44" t="s">
        <v>70</v>
      </c>
      <c r="C3" s="44" t="s">
        <v>71</v>
      </c>
      <c r="D3" s="44" t="s">
        <v>72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</row>
    <row r="4" spans="1:18" ht="19.5" customHeight="1">
      <c r="A4" s="44" t="s">
        <v>73</v>
      </c>
      <c r="B4" s="44" t="s">
        <v>76</v>
      </c>
      <c r="C4" s="44" t="s">
        <v>77</v>
      </c>
      <c r="D4" s="44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" ht="16.5"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</sheetData>
  <phoneticPr fontId="4" type="noConversion"/>
  <pageMargins left="0.7" right="0.7" top="0.75" bottom="0.75" header="0.3" footer="0.3"/>
  <pageSetup paperSize="9" scale="86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3</vt:i4>
      </vt:variant>
    </vt:vector>
  </HeadingPairs>
  <TitlesOfParts>
    <vt:vector size="8" baseType="lpstr">
      <vt:lpstr>내역서</vt:lpstr>
      <vt:lpstr>간지</vt:lpstr>
      <vt:lpstr>산출근거(프로그램)</vt:lpstr>
      <vt:lpstr>2018년 인건비</vt:lpstr>
      <vt:lpstr>수량산출</vt:lpstr>
      <vt:lpstr>간지!Print_Area</vt:lpstr>
      <vt:lpstr>내역서!Print_Area</vt:lpstr>
      <vt:lpstr>내역서!Print_Titles</vt:lpstr>
    </vt:vector>
  </TitlesOfParts>
  <Company>KUNHWA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(주)건화 수자원부 류도현</dc:creator>
  <cp:lastModifiedBy>molit</cp:lastModifiedBy>
  <cp:lastPrinted>2018-02-09T07:54:06Z</cp:lastPrinted>
  <dcterms:created xsi:type="dcterms:W3CDTF">2014-01-27T02:30:23Z</dcterms:created>
  <dcterms:modified xsi:type="dcterms:W3CDTF">2018-02-09T08:54:24Z</dcterms:modified>
</cp:coreProperties>
</file>